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ilsk-el 09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May-Lill N?ss</author>
    <author>ve</author>
  </authors>
  <commentList>
    <comment ref="B13" authorId="0">
      <text>
        <r>
          <rPr>
            <sz val="8"/>
            <rFont val="Tahoma"/>
            <family val="2"/>
          </rPr>
          <t xml:space="preserve">
Tidligere:  Malangsenteret</t>
        </r>
      </text>
    </comment>
    <comment ref="B41" authorId="1">
      <text>
        <r>
          <rPr>
            <b/>
            <sz val="8"/>
            <rFont val="Tahoma"/>
            <family val="2"/>
          </rPr>
          <t>ve:</t>
        </r>
        <r>
          <rPr>
            <sz val="8"/>
            <rFont val="Tahoma"/>
            <family val="2"/>
          </rPr>
          <t xml:space="preserve">
Tidligere Rauma FHS
</t>
        </r>
      </text>
    </comment>
    <comment ref="B82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Tidligere:  Norsk pensjonistskole</t>
        </r>
      </text>
    </comment>
    <comment ref="K16" authorId="1">
      <text>
        <r>
          <rPr>
            <b/>
            <sz val="8"/>
            <rFont val="Tahoma"/>
            <family val="2"/>
          </rPr>
          <t>ve:</t>
        </r>
        <r>
          <rPr>
            <sz val="8"/>
            <rFont val="Tahoma"/>
            <family val="2"/>
          </rPr>
          <t xml:space="preserve">
Godkjent for 118 elever, men KD gitt disp for 134 elever i en overgangsperiode
</t>
        </r>
      </text>
    </comment>
    <comment ref="D18" authorId="1">
      <text>
        <r>
          <rPr>
            <b/>
            <sz val="8"/>
            <rFont val="Tahoma"/>
            <family val="2"/>
          </rPr>
          <t>ve:</t>
        </r>
        <r>
          <rPr>
            <sz val="8"/>
            <rFont val="Tahoma"/>
            <family val="2"/>
          </rPr>
          <t xml:space="preserve">
Korrigert antall elever per 4. kvartal 2007 pga feilrapportering i NAVI</t>
        </r>
      </text>
    </comment>
    <comment ref="D64" authorId="1">
      <text>
        <r>
          <rPr>
            <b/>
            <sz val="8"/>
            <rFont val="Tahoma"/>
            <family val="2"/>
          </rPr>
          <t>ve:</t>
        </r>
        <r>
          <rPr>
            <sz val="8"/>
            <rFont val="Tahoma"/>
            <family val="2"/>
          </rPr>
          <t xml:space="preserve">
Korrigert antall elever per 4. kvartal 2007 pga feilrapportering i NAVI</t>
        </r>
      </text>
    </comment>
    <comment ref="D76" authorId="1">
      <text>
        <r>
          <rPr>
            <b/>
            <sz val="8"/>
            <rFont val="Tahoma"/>
            <family val="2"/>
          </rPr>
          <t>ve:</t>
        </r>
        <r>
          <rPr>
            <sz val="8"/>
            <rFont val="Tahoma"/>
            <family val="2"/>
          </rPr>
          <t xml:space="preserve">
KD justert elevtall - får ikke dobbelttellende elever på årskus siden skolen er med i sætilskuddsordningen</t>
        </r>
      </text>
    </comment>
    <comment ref="D53" authorId="1">
      <text>
        <r>
          <rPr>
            <b/>
            <sz val="8"/>
            <rFont val="Tahoma"/>
            <family val="2"/>
          </rPr>
          <t>ve:</t>
        </r>
        <r>
          <rPr>
            <sz val="8"/>
            <rFont val="Tahoma"/>
            <family val="2"/>
          </rPr>
          <t xml:space="preserve">
Korrigert antall elever per 4. kvartal 2007 pga feilrapportering i NAVI</t>
        </r>
      </text>
    </comment>
    <comment ref="D81" authorId="1">
      <text>
        <r>
          <rPr>
            <b/>
            <sz val="8"/>
            <rFont val="Tahoma"/>
            <family val="2"/>
          </rPr>
          <t>ve:</t>
        </r>
        <r>
          <rPr>
            <sz val="8"/>
            <rFont val="Tahoma"/>
            <family val="2"/>
          </rPr>
          <t xml:space="preserve">
KD justert elevtall - får ikke dobbelttellende elever på årskus siden skolen er med i sætilskuddsordningen</t>
        </r>
      </text>
    </comment>
    <comment ref="F76" authorId="1">
      <text>
        <r>
          <rPr>
            <b/>
            <sz val="8"/>
            <rFont val="Tahoma"/>
            <family val="2"/>
          </rPr>
          <t>ve:</t>
        </r>
        <r>
          <rPr>
            <sz val="8"/>
            <rFont val="Tahoma"/>
            <family val="2"/>
          </rPr>
          <t xml:space="preserve">
KD justert elevtall - får ikke dobbelttellende elever på årskus siden skolen er med i sætilskuddsordningen</t>
        </r>
      </text>
    </comment>
    <comment ref="K6" authorId="1">
      <text>
        <r>
          <rPr>
            <b/>
            <sz val="8"/>
            <rFont val="Tahoma"/>
            <family val="2"/>
          </rPr>
          <t>ve:</t>
        </r>
        <r>
          <rPr>
            <sz val="8"/>
            <rFont val="Tahoma"/>
            <family val="2"/>
          </rPr>
          <t xml:space="preserve">
For budsjettåret 2008.  Maks elevtall skal justeres fra og med 2009.
</t>
        </r>
      </text>
    </comment>
  </commentList>
</comments>
</file>

<file path=xl/sharedStrings.xml><?xml version="1.0" encoding="utf-8"?>
<sst xmlns="http://schemas.openxmlformats.org/spreadsheetml/2006/main" count="35" uniqueCount="25">
  <si>
    <t>Sum</t>
  </si>
  <si>
    <t>Adm.leder, øko.l,skolesekr</t>
  </si>
  <si>
    <t>Lønn kr</t>
  </si>
  <si>
    <t>Vaktmester</t>
  </si>
  <si>
    <t>St.%</t>
  </si>
  <si>
    <t>Kjøkken , internat</t>
  </si>
  <si>
    <t>Andre</t>
  </si>
  <si>
    <t>St. %</t>
  </si>
  <si>
    <t>Sum stillinger</t>
  </si>
  <si>
    <t>2008-09</t>
  </si>
  <si>
    <t>kontorl., kontorsekr, fullm</t>
  </si>
  <si>
    <t>Ledere, ass, mat,reingj.</t>
  </si>
  <si>
    <t>Nr</t>
  </si>
  <si>
    <t>Admin</t>
  </si>
  <si>
    <t>Internat-kjøkken</t>
  </si>
  <si>
    <t>Årselevtall</t>
  </si>
  <si>
    <t>Lønn pr</t>
  </si>
  <si>
    <t>årselev</t>
  </si>
  <si>
    <t>Lønn IKV pr 01.01.09 (Årslønn)</t>
  </si>
  <si>
    <t>Sum lønn</t>
  </si>
  <si>
    <t>Sum st.%</t>
  </si>
  <si>
    <t>Elev</t>
  </si>
  <si>
    <t>per</t>
  </si>
  <si>
    <t>elev/st</t>
  </si>
  <si>
    <t>stilling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</si>
</sst>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 &quot;\ #,##0;&quot;kr &quot;\ \-#,##0"/>
    <numFmt numFmtId="165" formatCode="&quot;kr &quot;\ #,##0;[Red]&quot;kr &quot;\ \-#,##0"/>
    <numFmt numFmtId="166" formatCode="&quot;kr &quot;\ #,##0.00;&quot;kr &quot;\ \-#,##0.00"/>
    <numFmt numFmtId="167" formatCode="&quot;kr &quot;\ #,##0.00;[Red]&quot;kr &quot;\ \-#,##0.00"/>
    <numFmt numFmtId="168" formatCode="_ &quot;kr &quot;\ * #,##0_ ;_ &quot;kr &quot;\ * \-#,##0_ ;_ &quot;kr &quot;\ * &quot;-&quot;_ ;_ @_ "/>
    <numFmt numFmtId="169" formatCode="_ &quot;kr &quot;\ * #,##0.00_ ;_ &quot;kr &quot;\ * \-#,##0.00_ ;_ &quot;kr 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"/>
    <numFmt numFmtId="179" formatCode="0.00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"/>
    <numFmt numFmtId="185" formatCode="0.00000"/>
    <numFmt numFmtId="186" formatCode="0.000000"/>
  </numFmts>
  <fonts count="56">
    <font>
      <sz val="10"/>
      <name val="Arial"/>
      <family val="0"/>
    </font>
    <font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0"/>
      <color indexed="10"/>
      <name val="Verdana"/>
      <family val="2"/>
    </font>
    <font>
      <sz val="10"/>
      <color indexed="20"/>
      <name val="Verdana"/>
      <family val="2"/>
    </font>
    <font>
      <sz val="10"/>
      <color indexed="12"/>
      <name val="Verdana"/>
      <family val="2"/>
    </font>
    <font>
      <sz val="10"/>
      <color indexed="17"/>
      <name val="Verdana"/>
      <family val="2"/>
    </font>
    <font>
      <sz val="10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5" borderId="0" xfId="0" applyFont="1" applyFill="1" applyAlignment="1">
      <alignment/>
    </xf>
    <xf numFmtId="38" fontId="1" fillId="35" borderId="0" xfId="0" applyNumberFormat="1" applyFont="1" applyFill="1" applyAlignment="1">
      <alignment/>
    </xf>
    <xf numFmtId="38" fontId="3" fillId="35" borderId="14" xfId="0" applyNumberFormat="1" applyFont="1" applyFill="1" applyBorder="1" applyAlignment="1" applyProtection="1">
      <alignment horizontal="center"/>
      <protection/>
    </xf>
    <xf numFmtId="38" fontId="3" fillId="35" borderId="14" xfId="0" applyNumberFormat="1" applyFont="1" applyFill="1" applyBorder="1" applyAlignment="1" applyProtection="1">
      <alignment/>
      <protection/>
    </xf>
    <xf numFmtId="38" fontId="2" fillId="35" borderId="14" xfId="0" applyNumberFormat="1" applyFont="1" applyFill="1" applyBorder="1" applyAlignment="1" applyProtection="1">
      <alignment/>
      <protection locked="0"/>
    </xf>
    <xf numFmtId="38" fontId="2" fillId="35" borderId="14" xfId="0" applyNumberFormat="1" applyFont="1" applyFill="1" applyBorder="1" applyAlignment="1">
      <alignment/>
    </xf>
    <xf numFmtId="38" fontId="1" fillId="35" borderId="14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38" fontId="3" fillId="35" borderId="0" xfId="0" applyNumberFormat="1" applyFont="1" applyFill="1" applyBorder="1" applyAlignment="1" applyProtection="1">
      <alignment/>
      <protection/>
    </xf>
    <xf numFmtId="38" fontId="4" fillId="35" borderId="0" xfId="0" applyNumberFormat="1" applyFont="1" applyFill="1" applyBorder="1" applyAlignment="1" applyProtection="1">
      <alignment horizontal="center"/>
      <protection locked="0"/>
    </xf>
    <xf numFmtId="38" fontId="4" fillId="35" borderId="0" xfId="0" applyNumberFormat="1" applyFont="1" applyFill="1" applyBorder="1" applyAlignment="1">
      <alignment horizontal="center"/>
    </xf>
    <xf numFmtId="38" fontId="3" fillId="35" borderId="0" xfId="0" applyNumberFormat="1" applyFont="1" applyFill="1" applyBorder="1" applyAlignment="1" applyProtection="1">
      <alignment horizontal="left"/>
      <protection/>
    </xf>
    <xf numFmtId="38" fontId="16" fillId="35" borderId="0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8" fontId="4" fillId="35" borderId="14" xfId="0" applyNumberFormat="1" applyFont="1" applyFill="1" applyBorder="1" applyAlignment="1" applyProtection="1">
      <alignment horizontal="left"/>
      <protection/>
    </xf>
    <xf numFmtId="0" fontId="18" fillId="33" borderId="11" xfId="0" applyFont="1" applyFill="1" applyBorder="1" applyAlignment="1">
      <alignment/>
    </xf>
    <xf numFmtId="181" fontId="1" fillId="0" borderId="19" xfId="49" applyNumberFormat="1" applyFont="1" applyBorder="1" applyAlignment="1">
      <alignment/>
    </xf>
    <xf numFmtId="181" fontId="1" fillId="33" borderId="19" xfId="49" applyNumberFormat="1" applyFont="1" applyFill="1" applyBorder="1" applyAlignment="1">
      <alignment horizontal="center"/>
    </xf>
    <xf numFmtId="181" fontId="6" fillId="0" borderId="19" xfId="49" applyNumberFormat="1" applyFont="1" applyFill="1" applyBorder="1" applyAlignment="1" applyProtection="1">
      <alignment/>
      <protection/>
    </xf>
    <xf numFmtId="181" fontId="1" fillId="33" borderId="11" xfId="49" applyNumberFormat="1" applyFont="1" applyFill="1" applyBorder="1" applyAlignment="1">
      <alignment/>
    </xf>
    <xf numFmtId="181" fontId="1" fillId="33" borderId="12" xfId="49" applyNumberFormat="1" applyFont="1" applyFill="1" applyBorder="1" applyAlignment="1">
      <alignment horizontal="center"/>
    </xf>
    <xf numFmtId="181" fontId="5" fillId="0" borderId="20" xfId="49" applyNumberFormat="1" applyFont="1" applyBorder="1" applyAlignment="1">
      <alignment/>
    </xf>
    <xf numFmtId="181" fontId="1" fillId="0" borderId="21" xfId="49" applyNumberFormat="1" applyFont="1" applyBorder="1" applyAlignment="1">
      <alignment horizontal="right"/>
    </xf>
    <xf numFmtId="181" fontId="1" fillId="0" borderId="21" xfId="49" applyNumberFormat="1" applyFont="1" applyFill="1" applyBorder="1" applyAlignment="1">
      <alignment horizontal="right"/>
    </xf>
    <xf numFmtId="181" fontId="11" fillId="0" borderId="19" xfId="49" applyNumberFormat="1" applyFont="1" applyFill="1" applyBorder="1" applyAlignment="1" applyProtection="1">
      <alignment horizontal="left"/>
      <protection/>
    </xf>
    <xf numFmtId="181" fontId="1" fillId="33" borderId="14" xfId="49" applyNumberFormat="1" applyFont="1" applyFill="1" applyBorder="1" applyAlignment="1">
      <alignment/>
    </xf>
    <xf numFmtId="181" fontId="1" fillId="33" borderId="13" xfId="49" applyNumberFormat="1" applyFont="1" applyFill="1" applyBorder="1" applyAlignment="1">
      <alignment horizontal="center"/>
    </xf>
    <xf numFmtId="181" fontId="5" fillId="0" borderId="22" xfId="49" applyNumberFormat="1" applyFont="1" applyBorder="1" applyAlignment="1">
      <alignment/>
    </xf>
    <xf numFmtId="181" fontId="1" fillId="0" borderId="23" xfId="49" applyNumberFormat="1" applyFont="1" applyFill="1" applyBorder="1" applyAlignment="1">
      <alignment horizontal="right"/>
    </xf>
    <xf numFmtId="181" fontId="1" fillId="33" borderId="24" xfId="49" applyNumberFormat="1" applyFont="1" applyFill="1" applyBorder="1" applyAlignment="1">
      <alignment/>
    </xf>
    <xf numFmtId="181" fontId="1" fillId="33" borderId="25" xfId="49" applyNumberFormat="1" applyFont="1" applyFill="1" applyBorder="1" applyAlignment="1">
      <alignment horizontal="center"/>
    </xf>
    <xf numFmtId="181" fontId="5" fillId="0" borderId="26" xfId="49" applyNumberFormat="1" applyFont="1" applyBorder="1" applyAlignment="1">
      <alignment/>
    </xf>
    <xf numFmtId="181" fontId="6" fillId="0" borderId="27" xfId="49" applyNumberFormat="1" applyFont="1" applyFill="1" applyBorder="1" applyAlignment="1" applyProtection="1">
      <alignment/>
      <protection/>
    </xf>
    <xf numFmtId="0" fontId="4" fillId="35" borderId="28" xfId="0" applyNumberFormat="1" applyFont="1" applyFill="1" applyBorder="1" applyAlignment="1" applyProtection="1">
      <alignment horizontal="center"/>
      <protection/>
    </xf>
    <xf numFmtId="0" fontId="4" fillId="35" borderId="29" xfId="0" applyNumberFormat="1" applyFont="1" applyFill="1" applyBorder="1" applyAlignment="1" applyProtection="1">
      <alignment horizontal="center"/>
      <protection/>
    </xf>
    <xf numFmtId="0" fontId="4" fillId="35" borderId="30" xfId="0" applyNumberFormat="1" applyFont="1" applyFill="1" applyBorder="1" applyAlignment="1" applyProtection="1">
      <alignment horizontal="center"/>
      <protection/>
    </xf>
    <xf numFmtId="38" fontId="4" fillId="35" borderId="31" xfId="0" applyNumberFormat="1" applyFont="1" applyFill="1" applyBorder="1" applyAlignment="1">
      <alignment horizontal="center"/>
    </xf>
    <xf numFmtId="38" fontId="4" fillId="35" borderId="32" xfId="0" applyNumberFormat="1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181" fontId="1" fillId="33" borderId="27" xfId="49" applyNumberFormat="1" applyFont="1" applyFill="1" applyBorder="1" applyAlignment="1">
      <alignment horizontal="center"/>
    </xf>
    <xf numFmtId="181" fontId="1" fillId="0" borderId="27" xfId="49" applyNumberFormat="1" applyFont="1" applyBorder="1" applyAlignment="1">
      <alignment/>
    </xf>
    <xf numFmtId="38" fontId="1" fillId="35" borderId="30" xfId="0" applyNumberFormat="1" applyFont="1" applyFill="1" applyBorder="1" applyAlignment="1">
      <alignment/>
    </xf>
    <xf numFmtId="38" fontId="4" fillId="35" borderId="31" xfId="0" applyNumberFormat="1" applyFont="1" applyFill="1" applyBorder="1" applyAlignment="1" applyProtection="1">
      <alignment/>
      <protection/>
    </xf>
    <xf numFmtId="38" fontId="4" fillId="35" borderId="34" xfId="0" applyNumberFormat="1" applyFont="1" applyFill="1" applyBorder="1" applyAlignment="1" applyProtection="1">
      <alignment/>
      <protection/>
    </xf>
    <xf numFmtId="0" fontId="4" fillId="35" borderId="31" xfId="0" applyNumberFormat="1" applyFont="1" applyFill="1" applyBorder="1" applyAlignment="1" applyProtection="1">
      <alignment/>
      <protection/>
    </xf>
    <xf numFmtId="0" fontId="4" fillId="35" borderId="35" xfId="0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0" fontId="17" fillId="0" borderId="18" xfId="0" applyFont="1" applyBorder="1" applyAlignment="1">
      <alignment/>
    </xf>
    <xf numFmtId="181" fontId="1" fillId="35" borderId="19" xfId="49" applyNumberFormat="1" applyFont="1" applyFill="1" applyBorder="1" applyAlignment="1">
      <alignment/>
    </xf>
    <xf numFmtId="0" fontId="20" fillId="36" borderId="36" xfId="0" applyFont="1" applyFill="1" applyBorder="1" applyAlignment="1">
      <alignment horizontal="center"/>
    </xf>
    <xf numFmtId="0" fontId="20" fillId="36" borderId="37" xfId="0" applyFont="1" applyFill="1" applyBorder="1" applyAlignment="1">
      <alignment/>
    </xf>
    <xf numFmtId="0" fontId="20" fillId="36" borderId="38" xfId="0" applyFont="1" applyFill="1" applyBorder="1" applyAlignment="1">
      <alignment/>
    </xf>
    <xf numFmtId="181" fontId="20" fillId="36" borderId="37" xfId="49" applyNumberFormat="1" applyFont="1" applyFill="1" applyBorder="1" applyAlignment="1">
      <alignment/>
    </xf>
    <xf numFmtId="0" fontId="19" fillId="0" borderId="0" xfId="0" applyFont="1" applyAlignment="1">
      <alignment/>
    </xf>
    <xf numFmtId="181" fontId="0" fillId="0" borderId="19" xfId="49" applyNumberFormat="1" applyFont="1" applyFill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183" fontId="1" fillId="35" borderId="0" xfId="49" applyNumberFormat="1" applyFont="1" applyFill="1" applyAlignment="1">
      <alignment/>
    </xf>
    <xf numFmtId="183" fontId="1" fillId="0" borderId="0" xfId="49" applyNumberFormat="1" applyFont="1" applyAlignment="1">
      <alignment/>
    </xf>
    <xf numFmtId="183" fontId="1" fillId="35" borderId="0" xfId="49" applyNumberFormat="1" applyFont="1" applyFill="1" applyBorder="1" applyAlignment="1">
      <alignment/>
    </xf>
    <xf numFmtId="183" fontId="1" fillId="0" borderId="0" xfId="49" applyNumberFormat="1" applyFont="1" applyBorder="1" applyAlignment="1">
      <alignment/>
    </xf>
    <xf numFmtId="0" fontId="19" fillId="33" borderId="14" xfId="0" applyFont="1" applyFill="1" applyBorder="1" applyAlignment="1">
      <alignment/>
    </xf>
    <xf numFmtId="181" fontId="1" fillId="33" borderId="14" xfId="49" applyNumberFormat="1" applyFont="1" applyFill="1" applyBorder="1" applyAlignment="1">
      <alignment horizontal="center"/>
    </xf>
    <xf numFmtId="181" fontId="1" fillId="33" borderId="0" xfId="49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1" fontId="1" fillId="0" borderId="39" xfId="49" applyNumberFormat="1" applyFont="1" applyFill="1" applyBorder="1" applyAlignment="1">
      <alignment horizontal="right"/>
    </xf>
    <xf numFmtId="181" fontId="1" fillId="0" borderId="0" xfId="49" applyNumberFormat="1" applyFont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181" fontId="1" fillId="35" borderId="11" xfId="49" applyNumberFormat="1" applyFont="1" applyFill="1" applyBorder="1" applyAlignment="1">
      <alignment/>
    </xf>
    <xf numFmtId="181" fontId="1" fillId="35" borderId="19" xfId="49" applyNumberFormat="1" applyFont="1" applyFill="1" applyBorder="1" applyAlignment="1">
      <alignment horizontal="center"/>
    </xf>
    <xf numFmtId="181" fontId="1" fillId="35" borderId="12" xfId="49" applyNumberFormat="1" applyFont="1" applyFill="1" applyBorder="1" applyAlignment="1">
      <alignment horizontal="center"/>
    </xf>
    <xf numFmtId="181" fontId="5" fillId="35" borderId="20" xfId="49" applyNumberFormat="1" applyFont="1" applyFill="1" applyBorder="1" applyAlignment="1">
      <alignment/>
    </xf>
    <xf numFmtId="181" fontId="1" fillId="35" borderId="21" xfId="49" applyNumberFormat="1" applyFont="1" applyFill="1" applyBorder="1" applyAlignment="1">
      <alignment horizontal="right"/>
    </xf>
    <xf numFmtId="181" fontId="6" fillId="35" borderId="19" xfId="49" applyNumberFormat="1" applyFont="1" applyFill="1" applyBorder="1" applyAlignment="1" applyProtection="1">
      <alignment/>
      <protection/>
    </xf>
    <xf numFmtId="38" fontId="4" fillId="35" borderId="0" xfId="0" applyNumberFormat="1" applyFont="1" applyFill="1" applyBorder="1" applyAlignment="1" applyProtection="1">
      <alignment/>
      <protection locked="0"/>
    </xf>
    <xf numFmtId="0" fontId="5" fillId="35" borderId="0" xfId="0" applyFont="1" applyFill="1" applyBorder="1" applyAlignment="1">
      <alignment horizontal="left"/>
    </xf>
    <xf numFmtId="1" fontId="1" fillId="0" borderId="0" xfId="0" applyNumberFormat="1" applyFont="1" applyAlignment="1">
      <alignment/>
    </xf>
    <xf numFmtId="0" fontId="17" fillId="0" borderId="4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81" fontId="1" fillId="0" borderId="15" xfId="49" applyNumberFormat="1" applyFont="1" applyBorder="1" applyAlignment="1">
      <alignment/>
    </xf>
    <xf numFmtId="181" fontId="1" fillId="0" borderId="42" xfId="49" applyNumberFormat="1" applyFont="1" applyBorder="1" applyAlignment="1">
      <alignment/>
    </xf>
    <xf numFmtId="181" fontId="1" fillId="35" borderId="42" xfId="49" applyNumberFormat="1" applyFont="1" applyFill="1" applyBorder="1" applyAlignment="1">
      <alignment/>
    </xf>
    <xf numFmtId="183" fontId="1" fillId="0" borderId="19" xfId="49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83" fontId="1" fillId="35" borderId="19" xfId="49" applyNumberFormat="1" applyFont="1" applyFill="1" applyBorder="1" applyAlignment="1">
      <alignment/>
    </xf>
    <xf numFmtId="0" fontId="15" fillId="0" borderId="4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38" fontId="4" fillId="35" borderId="43" xfId="0" applyNumberFormat="1" applyFont="1" applyFill="1" applyBorder="1" applyAlignment="1">
      <alignment/>
    </xf>
    <xf numFmtId="38" fontId="1" fillId="35" borderId="0" xfId="0" applyNumberFormat="1" applyFont="1" applyFill="1" applyBorder="1" applyAlignment="1">
      <alignment/>
    </xf>
    <xf numFmtId="183" fontId="1" fillId="0" borderId="27" xfId="49" applyNumberFormat="1" applyFont="1" applyBorder="1" applyAlignment="1">
      <alignment/>
    </xf>
    <xf numFmtId="0" fontId="1" fillId="0" borderId="27" xfId="0" applyFont="1" applyBorder="1" applyAlignment="1">
      <alignment/>
    </xf>
    <xf numFmtId="0" fontId="5" fillId="0" borderId="44" xfId="0" applyFont="1" applyBorder="1" applyAlignment="1">
      <alignment horizontal="center"/>
    </xf>
    <xf numFmtId="181" fontId="5" fillId="0" borderId="45" xfId="49" applyNumberFormat="1" applyFont="1" applyBorder="1" applyAlignment="1">
      <alignment horizontal="center"/>
    </xf>
    <xf numFmtId="183" fontId="1" fillId="35" borderId="23" xfId="49" applyNumberFormat="1" applyFont="1" applyFill="1" applyBorder="1" applyAlignment="1">
      <alignment/>
    </xf>
    <xf numFmtId="0" fontId="1" fillId="0" borderId="46" xfId="0" applyFont="1" applyBorder="1" applyAlignment="1">
      <alignment/>
    </xf>
    <xf numFmtId="38" fontId="5" fillId="35" borderId="47" xfId="0" applyNumberFormat="1" applyFont="1" applyFill="1" applyBorder="1" applyAlignment="1">
      <alignment horizontal="center"/>
    </xf>
    <xf numFmtId="1" fontId="1" fillId="0" borderId="48" xfId="0" applyNumberFormat="1" applyFont="1" applyBorder="1" applyAlignment="1">
      <alignment/>
    </xf>
    <xf numFmtId="181" fontId="20" fillId="36" borderId="47" xfId="49" applyNumberFormat="1" applyFont="1" applyFill="1" applyBorder="1" applyAlignment="1">
      <alignment/>
    </xf>
    <xf numFmtId="0" fontId="19" fillId="0" borderId="47" xfId="0" applyFont="1" applyBorder="1" applyAlignment="1">
      <alignment/>
    </xf>
    <xf numFmtId="1" fontId="1" fillId="0" borderId="47" xfId="0" applyNumberFormat="1" applyFont="1" applyBorder="1" applyAlignment="1">
      <alignment/>
    </xf>
    <xf numFmtId="183" fontId="1" fillId="0" borderId="48" xfId="49" applyNumberFormat="1" applyFont="1" applyBorder="1" applyAlignment="1">
      <alignment/>
    </xf>
    <xf numFmtId="181" fontId="1" fillId="0" borderId="48" xfId="49" applyNumberFormat="1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38" fontId="5" fillId="35" borderId="51" xfId="0" applyNumberFormat="1" applyFont="1" applyFill="1" applyBorder="1" applyAlignment="1">
      <alignment horizontal="center"/>
    </xf>
    <xf numFmtId="183" fontId="5" fillId="0" borderId="52" xfId="49" applyNumberFormat="1" applyFont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PageLayoutView="0" workbookViewId="0" topLeftCell="A1">
      <pane xSplit="1" ySplit="6" topLeftCell="B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64" sqref="M64"/>
    </sheetView>
  </sheetViews>
  <sheetFormatPr defaultColWidth="11.421875" defaultRowHeight="12.75"/>
  <cols>
    <col min="1" max="1" width="4.421875" style="11" customWidth="1"/>
    <col min="2" max="2" width="3.57421875" style="1" customWidth="1"/>
    <col min="3" max="3" width="0.42578125" style="1" customWidth="1"/>
    <col min="4" max="4" width="6.57421875" style="1" customWidth="1"/>
    <col min="5" max="5" width="14.57421875" style="1" customWidth="1"/>
    <col min="6" max="6" width="8.140625" style="1" customWidth="1"/>
    <col min="7" max="7" width="0.13671875" style="1" customWidth="1"/>
    <col min="8" max="8" width="11.421875" style="1" customWidth="1"/>
    <col min="9" max="9" width="0.2890625" style="1" customWidth="1"/>
    <col min="10" max="10" width="8.7109375" style="1" customWidth="1"/>
    <col min="11" max="11" width="12.7109375" style="1" customWidth="1"/>
    <col min="12" max="12" width="8.57421875" style="1" customWidth="1"/>
    <col min="13" max="13" width="12.140625" style="1" customWidth="1"/>
    <col min="14" max="14" width="9.7109375" style="1" customWidth="1"/>
    <col min="15" max="15" width="12.8515625" style="1" customWidth="1"/>
    <col min="16" max="16" width="13.00390625" style="84" customWidth="1"/>
    <col min="17" max="17" width="11.421875" style="1" customWidth="1"/>
    <col min="18" max="18" width="9.00390625" style="1" customWidth="1"/>
    <col min="19" max="16384" width="11.421875" style="1" customWidth="1"/>
  </cols>
  <sheetData>
    <row r="1" spans="1:16" s="13" customFormat="1" ht="19.5" customHeight="1">
      <c r="A1" s="24"/>
      <c r="B1" s="25" t="s">
        <v>18</v>
      </c>
      <c r="C1" s="21"/>
      <c r="D1" s="101"/>
      <c r="E1" s="101"/>
      <c r="F1" s="101"/>
      <c r="G1" s="101"/>
      <c r="H1" s="101"/>
      <c r="I1" s="22"/>
      <c r="J1" s="22"/>
      <c r="K1" s="23"/>
      <c r="P1" s="83"/>
    </row>
    <row r="2" spans="1:16" s="13" customFormat="1" ht="19.5" customHeight="1">
      <c r="A2" s="24"/>
      <c r="B2" s="21" t="s">
        <v>9</v>
      </c>
      <c r="C2" s="21"/>
      <c r="D2" s="101"/>
      <c r="E2" s="101"/>
      <c r="F2" s="101"/>
      <c r="G2" s="101"/>
      <c r="H2" s="101"/>
      <c r="I2" s="22"/>
      <c r="J2" s="22"/>
      <c r="K2" s="23"/>
      <c r="P2" s="83"/>
    </row>
    <row r="3" spans="1:17" s="13" customFormat="1" ht="12" customHeight="1" thickBot="1">
      <c r="A3" s="14"/>
      <c r="B3" s="15"/>
      <c r="C3" s="15"/>
      <c r="D3" s="16"/>
      <c r="E3" s="16"/>
      <c r="F3" s="16"/>
      <c r="G3" s="16"/>
      <c r="H3" s="16"/>
      <c r="I3" s="16"/>
      <c r="J3" s="17"/>
      <c r="K3" s="18"/>
      <c r="L3" s="18"/>
      <c r="M3" s="18"/>
      <c r="N3" s="18"/>
      <c r="O3" s="18"/>
      <c r="P3" s="85"/>
      <c r="Q3" s="121"/>
    </row>
    <row r="4" spans="3:18" ht="12.75">
      <c r="C4" s="28"/>
      <c r="D4" s="104" t="s">
        <v>1</v>
      </c>
      <c r="E4" s="105"/>
      <c r="F4" s="104" t="s">
        <v>3</v>
      </c>
      <c r="G4" s="104"/>
      <c r="H4" s="104"/>
      <c r="I4" s="28"/>
      <c r="J4" s="104" t="s">
        <v>5</v>
      </c>
      <c r="K4" s="105"/>
      <c r="L4" s="108" t="s">
        <v>6</v>
      </c>
      <c r="M4" s="109"/>
      <c r="N4" s="106" t="s">
        <v>8</v>
      </c>
      <c r="O4" s="118"/>
      <c r="P4" s="138" t="s">
        <v>15</v>
      </c>
      <c r="Q4" s="127"/>
      <c r="R4" s="135" t="s">
        <v>21</v>
      </c>
    </row>
    <row r="5" spans="1:18" ht="15.75" thickBot="1">
      <c r="A5" s="30"/>
      <c r="B5" s="20"/>
      <c r="C5" s="29"/>
      <c r="D5" s="110" t="s">
        <v>10</v>
      </c>
      <c r="E5" s="111"/>
      <c r="F5" s="19"/>
      <c r="G5" s="19"/>
      <c r="H5" s="19"/>
      <c r="I5" s="29"/>
      <c r="J5" s="64" t="s">
        <v>11</v>
      </c>
      <c r="K5" s="65"/>
      <c r="L5" s="26"/>
      <c r="M5" s="27"/>
      <c r="N5" s="107"/>
      <c r="O5" s="119"/>
      <c r="P5" s="125">
        <v>2008</v>
      </c>
      <c r="Q5" s="124" t="s">
        <v>16</v>
      </c>
      <c r="R5" s="136" t="s">
        <v>22</v>
      </c>
    </row>
    <row r="6" spans="1:18" s="13" customFormat="1" ht="21" customHeight="1" thickBot="1">
      <c r="A6" s="59" t="s">
        <v>12</v>
      </c>
      <c r="B6" s="60"/>
      <c r="C6" s="61"/>
      <c r="D6" s="62" t="s">
        <v>4</v>
      </c>
      <c r="E6" s="63" t="s">
        <v>2</v>
      </c>
      <c r="F6" s="49" t="s">
        <v>4</v>
      </c>
      <c r="G6" s="50"/>
      <c r="H6" s="51" t="s">
        <v>2</v>
      </c>
      <c r="I6" s="50"/>
      <c r="J6" s="50" t="s">
        <v>4</v>
      </c>
      <c r="K6" s="52" t="s">
        <v>2</v>
      </c>
      <c r="L6" s="53" t="s">
        <v>7</v>
      </c>
      <c r="M6" s="53" t="s">
        <v>2</v>
      </c>
      <c r="N6" s="53" t="s">
        <v>7</v>
      </c>
      <c r="O6" s="120" t="s">
        <v>2</v>
      </c>
      <c r="P6" s="126"/>
      <c r="Q6" s="128" t="s">
        <v>17</v>
      </c>
      <c r="R6" s="137" t="s">
        <v>24</v>
      </c>
    </row>
    <row r="7" spans="1:18" ht="18.75" customHeight="1" thickTop="1">
      <c r="A7" s="54">
        <v>1</v>
      </c>
      <c r="B7" s="55"/>
      <c r="C7" s="56"/>
      <c r="D7" s="45"/>
      <c r="E7" s="57"/>
      <c r="F7" s="45"/>
      <c r="G7" s="46"/>
      <c r="H7" s="45"/>
      <c r="I7" s="46"/>
      <c r="J7" s="47"/>
      <c r="K7" s="91"/>
      <c r="L7" s="48"/>
      <c r="M7" s="58"/>
      <c r="N7" s="58"/>
      <c r="O7" s="112"/>
      <c r="P7" s="122"/>
      <c r="Q7" s="58"/>
      <c r="R7" s="123"/>
    </row>
    <row r="8" spans="1:18" ht="17.25" customHeight="1">
      <c r="A8" s="2">
        <v>2</v>
      </c>
      <c r="B8" s="3"/>
      <c r="C8" s="4"/>
      <c r="D8" s="35"/>
      <c r="E8" s="33"/>
      <c r="F8" s="35"/>
      <c r="G8" s="36"/>
      <c r="H8" s="35"/>
      <c r="I8" s="36"/>
      <c r="J8" s="37"/>
      <c r="K8" s="39"/>
      <c r="L8" s="34"/>
      <c r="M8" s="92"/>
      <c r="N8" s="32"/>
      <c r="O8" s="113"/>
      <c r="P8" s="115"/>
      <c r="Q8" s="32"/>
      <c r="R8" s="73"/>
    </row>
    <row r="9" spans="1:19" ht="17.25" customHeight="1">
      <c r="A9" s="82">
        <v>3</v>
      </c>
      <c r="B9" s="3"/>
      <c r="C9" s="4"/>
      <c r="D9" s="35">
        <v>100</v>
      </c>
      <c r="E9" s="33">
        <v>367158</v>
      </c>
      <c r="F9" s="35"/>
      <c r="G9" s="36"/>
      <c r="H9" s="35"/>
      <c r="I9" s="36"/>
      <c r="J9" s="37"/>
      <c r="K9" s="39"/>
      <c r="L9" s="34"/>
      <c r="M9" s="32"/>
      <c r="N9" s="32">
        <v>100</v>
      </c>
      <c r="O9" s="113">
        <v>367158</v>
      </c>
      <c r="P9" s="115">
        <v>40.4962</v>
      </c>
      <c r="Q9" s="32">
        <f aca="true" t="shared" si="0" ref="Q7:Q38">O9/P9</f>
        <v>9066.480311732952</v>
      </c>
      <c r="R9" s="116">
        <f>SUM(P9/N9*100)</f>
        <v>40.4962</v>
      </c>
      <c r="S9" s="103"/>
    </row>
    <row r="10" spans="1:18" ht="17.25" customHeight="1">
      <c r="A10" s="2">
        <v>4</v>
      </c>
      <c r="B10" s="3"/>
      <c r="C10" s="4"/>
      <c r="D10" s="35">
        <v>200</v>
      </c>
      <c r="E10" s="33">
        <v>796900</v>
      </c>
      <c r="F10" s="35">
        <v>100</v>
      </c>
      <c r="G10" s="36"/>
      <c r="H10" s="35">
        <v>347000</v>
      </c>
      <c r="I10" s="36"/>
      <c r="J10" s="37">
        <v>330</v>
      </c>
      <c r="K10" s="39">
        <v>926800</v>
      </c>
      <c r="L10" s="34"/>
      <c r="M10" s="32"/>
      <c r="N10" s="32">
        <v>630</v>
      </c>
      <c r="O10" s="113">
        <v>2070700</v>
      </c>
      <c r="P10" s="115">
        <v>126.7156</v>
      </c>
      <c r="Q10" s="32">
        <f t="shared" si="0"/>
        <v>16341.318669524511</v>
      </c>
      <c r="R10" s="116">
        <f aca="true" t="shared" si="1" ref="R10:R73">SUM(P10/N10*100)</f>
        <v>20.1135873015873</v>
      </c>
    </row>
    <row r="11" spans="1:18" ht="17.25" customHeight="1">
      <c r="A11" s="2">
        <v>5</v>
      </c>
      <c r="B11" s="3"/>
      <c r="C11" s="4"/>
      <c r="D11" s="35">
        <v>70</v>
      </c>
      <c r="E11" s="33">
        <v>265650</v>
      </c>
      <c r="F11" s="35">
        <v>20</v>
      </c>
      <c r="G11" s="36"/>
      <c r="H11" s="35">
        <v>52650</v>
      </c>
      <c r="I11" s="36"/>
      <c r="J11" s="37">
        <v>417</v>
      </c>
      <c r="K11" s="38">
        <v>1304800</v>
      </c>
      <c r="L11" s="73"/>
      <c r="M11" s="73"/>
      <c r="N11" s="34">
        <v>507</v>
      </c>
      <c r="O11" s="113">
        <v>1623100</v>
      </c>
      <c r="P11" s="115">
        <v>89</v>
      </c>
      <c r="Q11" s="32">
        <f t="shared" si="0"/>
        <v>18237.078651685395</v>
      </c>
      <c r="R11" s="116">
        <f t="shared" si="1"/>
        <v>17.554240631163708</v>
      </c>
    </row>
    <row r="12" spans="1:18" ht="17.25" customHeight="1">
      <c r="A12" s="2">
        <v>6</v>
      </c>
      <c r="B12" s="3"/>
      <c r="C12" s="4"/>
      <c r="D12" s="35">
        <v>130</v>
      </c>
      <c r="E12" s="33">
        <v>402000</v>
      </c>
      <c r="F12" s="35">
        <v>100</v>
      </c>
      <c r="G12" s="36"/>
      <c r="H12" s="35">
        <v>312000</v>
      </c>
      <c r="I12" s="36"/>
      <c r="J12" s="37">
        <v>440</v>
      </c>
      <c r="K12" s="39">
        <v>1324000</v>
      </c>
      <c r="L12" s="34"/>
      <c r="M12" s="32"/>
      <c r="N12" s="32">
        <v>670</v>
      </c>
      <c r="O12" s="113">
        <v>2038000</v>
      </c>
      <c r="P12" s="115">
        <v>107.8337</v>
      </c>
      <c r="Q12" s="32">
        <f t="shared" si="0"/>
        <v>18899.47205743659</v>
      </c>
      <c r="R12" s="116">
        <f t="shared" si="1"/>
        <v>16.094582089552237</v>
      </c>
    </row>
    <row r="13" spans="1:18" ht="17.25" customHeight="1">
      <c r="A13" s="2">
        <v>7</v>
      </c>
      <c r="B13" s="31"/>
      <c r="C13" s="4"/>
      <c r="D13" s="35">
        <v>70</v>
      </c>
      <c r="E13" s="33">
        <v>240108</v>
      </c>
      <c r="F13" s="35">
        <v>20</v>
      </c>
      <c r="G13" s="36"/>
      <c r="H13" s="35">
        <v>64872</v>
      </c>
      <c r="I13" s="36"/>
      <c r="J13" s="37">
        <v>160</v>
      </c>
      <c r="K13" s="39">
        <v>562716</v>
      </c>
      <c r="L13" s="34"/>
      <c r="M13" s="32"/>
      <c r="N13" s="32">
        <v>250</v>
      </c>
      <c r="O13" s="113">
        <v>867696</v>
      </c>
      <c r="P13" s="115">
        <v>44.9748</v>
      </c>
      <c r="Q13" s="32">
        <f t="shared" si="0"/>
        <v>19292.93737826516</v>
      </c>
      <c r="R13" s="116">
        <f t="shared" si="1"/>
        <v>17.98992</v>
      </c>
    </row>
    <row r="14" spans="1:18" ht="17.25" customHeight="1">
      <c r="A14" s="2">
        <v>8</v>
      </c>
      <c r="B14" s="3"/>
      <c r="C14" s="4"/>
      <c r="D14" s="35">
        <v>122</v>
      </c>
      <c r="E14" s="33">
        <v>436472</v>
      </c>
      <c r="F14" s="35">
        <v>160</v>
      </c>
      <c r="G14" s="36"/>
      <c r="H14" s="35">
        <v>495200</v>
      </c>
      <c r="I14" s="36"/>
      <c r="J14" s="37">
        <v>393</v>
      </c>
      <c r="K14" s="39">
        <v>1206489</v>
      </c>
      <c r="L14" s="34"/>
      <c r="M14" s="32"/>
      <c r="N14" s="32">
        <v>675</v>
      </c>
      <c r="O14" s="113">
        <v>2138161</v>
      </c>
      <c r="P14" s="115">
        <v>108.7258</v>
      </c>
      <c r="Q14" s="32">
        <f t="shared" si="0"/>
        <v>19665.6267417669</v>
      </c>
      <c r="R14" s="116">
        <f t="shared" si="1"/>
        <v>16.107525925925927</v>
      </c>
    </row>
    <row r="15" spans="1:18" ht="17.25" customHeight="1">
      <c r="A15" s="2">
        <v>9</v>
      </c>
      <c r="B15" s="3"/>
      <c r="C15" s="4"/>
      <c r="D15" s="35">
        <v>170</v>
      </c>
      <c r="E15" s="33">
        <v>647720</v>
      </c>
      <c r="F15" s="35">
        <v>100</v>
      </c>
      <c r="G15" s="36"/>
      <c r="H15" s="35">
        <v>310000</v>
      </c>
      <c r="I15" s="36"/>
      <c r="J15" s="37">
        <v>570</v>
      </c>
      <c r="K15" s="39">
        <v>1822541</v>
      </c>
      <c r="L15" s="34"/>
      <c r="M15" s="32"/>
      <c r="N15" s="32">
        <v>840</v>
      </c>
      <c r="O15" s="113">
        <v>2780261</v>
      </c>
      <c r="P15" s="115">
        <v>135.7711</v>
      </c>
      <c r="Q15" s="32">
        <f t="shared" si="0"/>
        <v>20477.56113046149</v>
      </c>
      <c r="R15" s="116">
        <f t="shared" si="1"/>
        <v>16.16322619047619</v>
      </c>
    </row>
    <row r="16" spans="1:18" ht="17.25" customHeight="1">
      <c r="A16" s="2">
        <v>10</v>
      </c>
      <c r="B16" s="3"/>
      <c r="C16" s="4"/>
      <c r="D16" s="35">
        <v>100</v>
      </c>
      <c r="E16" s="33">
        <v>507045</v>
      </c>
      <c r="F16" s="35">
        <v>180</v>
      </c>
      <c r="G16" s="36"/>
      <c r="H16" s="35">
        <v>610994</v>
      </c>
      <c r="I16" s="36"/>
      <c r="J16" s="37">
        <v>402</v>
      </c>
      <c r="K16" s="39">
        <v>1291487</v>
      </c>
      <c r="L16" s="40"/>
      <c r="M16" s="32"/>
      <c r="N16" s="32">
        <v>682</v>
      </c>
      <c r="O16" s="113">
        <v>2409526</v>
      </c>
      <c r="P16" s="115">
        <v>115.4028</v>
      </c>
      <c r="Q16" s="32">
        <f t="shared" si="0"/>
        <v>20879.26809401505</v>
      </c>
      <c r="R16" s="116">
        <f t="shared" si="1"/>
        <v>16.921231671554253</v>
      </c>
    </row>
    <row r="17" spans="1:18" ht="17.25" customHeight="1">
      <c r="A17" s="2">
        <v>11</v>
      </c>
      <c r="B17" s="3"/>
      <c r="C17" s="4"/>
      <c r="D17" s="35">
        <v>150</v>
      </c>
      <c r="E17" s="33">
        <v>469000</v>
      </c>
      <c r="F17" s="35">
        <v>200</v>
      </c>
      <c r="G17" s="36"/>
      <c r="H17" s="35">
        <v>640100</v>
      </c>
      <c r="I17" s="36"/>
      <c r="J17" s="37">
        <v>526</v>
      </c>
      <c r="K17" s="39">
        <v>1587521</v>
      </c>
      <c r="L17" s="34"/>
      <c r="M17" s="32"/>
      <c r="N17" s="32">
        <v>876</v>
      </c>
      <c r="O17" s="113">
        <v>2696621</v>
      </c>
      <c r="P17" s="115">
        <v>128.8973</v>
      </c>
      <c r="Q17" s="32">
        <f t="shared" si="0"/>
        <v>20920.69422710949</v>
      </c>
      <c r="R17" s="116">
        <f t="shared" si="1"/>
        <v>14.714303652968036</v>
      </c>
    </row>
    <row r="18" spans="1:18" ht="17.25" customHeight="1">
      <c r="A18" s="2">
        <v>12</v>
      </c>
      <c r="B18" s="3"/>
      <c r="C18" s="4"/>
      <c r="D18" s="35">
        <v>100</v>
      </c>
      <c r="E18" s="33">
        <v>384400</v>
      </c>
      <c r="F18" s="35">
        <v>100</v>
      </c>
      <c r="G18" s="36"/>
      <c r="H18" s="35">
        <v>372245</v>
      </c>
      <c r="I18" s="36"/>
      <c r="J18" s="37">
        <v>881</v>
      </c>
      <c r="K18" s="39">
        <v>2710972</v>
      </c>
      <c r="L18" s="34"/>
      <c r="M18" s="32"/>
      <c r="N18" s="32">
        <v>1081</v>
      </c>
      <c r="O18" s="113">
        <v>3467617</v>
      </c>
      <c r="P18" s="115">
        <v>165.1967</v>
      </c>
      <c r="Q18" s="32">
        <f t="shared" si="0"/>
        <v>20990.836984031765</v>
      </c>
      <c r="R18" s="116">
        <f t="shared" si="1"/>
        <v>15.281840888066606</v>
      </c>
    </row>
    <row r="19" spans="1:18" ht="17.25" customHeight="1">
      <c r="A19" s="2">
        <v>13</v>
      </c>
      <c r="B19" s="3"/>
      <c r="C19" s="4"/>
      <c r="D19" s="35">
        <v>190</v>
      </c>
      <c r="E19" s="33">
        <v>783000</v>
      </c>
      <c r="F19" s="35">
        <v>200</v>
      </c>
      <c r="G19" s="36"/>
      <c r="H19" s="35">
        <v>661000</v>
      </c>
      <c r="I19" s="36"/>
      <c r="J19" s="37">
        <v>560</v>
      </c>
      <c r="K19" s="39">
        <v>1858000</v>
      </c>
      <c r="L19" s="34">
        <v>100</v>
      </c>
      <c r="M19" s="32">
        <v>321000</v>
      </c>
      <c r="N19" s="32">
        <v>1050</v>
      </c>
      <c r="O19" s="113">
        <v>3623000</v>
      </c>
      <c r="P19" s="115">
        <v>168.5</v>
      </c>
      <c r="Q19" s="32">
        <f t="shared" si="0"/>
        <v>21501.483679525223</v>
      </c>
      <c r="R19" s="116">
        <f t="shared" si="1"/>
        <v>16.047619047619047</v>
      </c>
    </row>
    <row r="20" spans="1:18" ht="17.25" customHeight="1">
      <c r="A20" s="2">
        <v>14</v>
      </c>
      <c r="B20" s="3"/>
      <c r="C20" s="4"/>
      <c r="D20" s="35">
        <v>75</v>
      </c>
      <c r="E20" s="33">
        <v>232500</v>
      </c>
      <c r="F20" s="35">
        <v>200</v>
      </c>
      <c r="G20" s="36"/>
      <c r="H20" s="35">
        <v>652907</v>
      </c>
      <c r="I20" s="36"/>
      <c r="J20" s="37">
        <v>480</v>
      </c>
      <c r="K20" s="39">
        <v>1413480</v>
      </c>
      <c r="L20" s="34"/>
      <c r="M20" s="32"/>
      <c r="N20" s="32">
        <v>755</v>
      </c>
      <c r="O20" s="113">
        <v>2298887</v>
      </c>
      <c r="P20" s="115">
        <v>106.8323</v>
      </c>
      <c r="Q20" s="32">
        <f t="shared" si="0"/>
        <v>21518.65119444213</v>
      </c>
      <c r="R20" s="116">
        <f t="shared" si="1"/>
        <v>14.149973509933774</v>
      </c>
    </row>
    <row r="21" spans="1:18" ht="17.25" customHeight="1">
      <c r="A21" s="2">
        <v>15</v>
      </c>
      <c r="B21" s="3"/>
      <c r="C21" s="4"/>
      <c r="D21" s="35">
        <v>200</v>
      </c>
      <c r="E21" s="33">
        <v>790000</v>
      </c>
      <c r="F21" s="35">
        <v>100</v>
      </c>
      <c r="G21" s="36"/>
      <c r="H21" s="35">
        <v>326000</v>
      </c>
      <c r="I21" s="36"/>
      <c r="J21" s="37">
        <v>432</v>
      </c>
      <c r="K21" s="39">
        <v>1457247</v>
      </c>
      <c r="L21" s="34"/>
      <c r="M21" s="32"/>
      <c r="N21" s="32">
        <v>732</v>
      </c>
      <c r="O21" s="113">
        <v>2573247</v>
      </c>
      <c r="P21" s="115">
        <v>118.5</v>
      </c>
      <c r="Q21" s="32">
        <f t="shared" si="0"/>
        <v>21715.164556962027</v>
      </c>
      <c r="R21" s="116">
        <f t="shared" si="1"/>
        <v>16.188524590163937</v>
      </c>
    </row>
    <row r="22" spans="1:18" ht="17.25" customHeight="1">
      <c r="A22" s="2">
        <v>16</v>
      </c>
      <c r="B22" s="3"/>
      <c r="C22" s="4"/>
      <c r="D22" s="35">
        <v>170</v>
      </c>
      <c r="E22" s="33">
        <v>588300</v>
      </c>
      <c r="F22" s="35">
        <v>100</v>
      </c>
      <c r="G22" s="36"/>
      <c r="H22" s="35">
        <v>331500</v>
      </c>
      <c r="I22" s="36"/>
      <c r="J22" s="37">
        <v>468</v>
      </c>
      <c r="K22" s="39">
        <v>1523450</v>
      </c>
      <c r="L22" s="34"/>
      <c r="M22" s="32"/>
      <c r="N22" s="32">
        <v>738</v>
      </c>
      <c r="O22" s="113">
        <v>2443250</v>
      </c>
      <c r="P22" s="115">
        <v>111.4636</v>
      </c>
      <c r="Q22" s="32">
        <f t="shared" si="0"/>
        <v>21919.711905949567</v>
      </c>
      <c r="R22" s="116">
        <f t="shared" si="1"/>
        <v>15.103468834688346</v>
      </c>
    </row>
    <row r="23" spans="1:18" ht="17.25" customHeight="1">
      <c r="A23" s="2">
        <v>17</v>
      </c>
      <c r="B23" s="3"/>
      <c r="C23" s="4"/>
      <c r="D23" s="35">
        <v>100</v>
      </c>
      <c r="E23" s="33">
        <v>389568</v>
      </c>
      <c r="F23" s="35">
        <v>100</v>
      </c>
      <c r="G23" s="36"/>
      <c r="H23" s="35">
        <v>314693</v>
      </c>
      <c r="I23" s="36"/>
      <c r="J23" s="37">
        <v>598</v>
      </c>
      <c r="K23" s="39">
        <v>2002901</v>
      </c>
      <c r="L23" s="34"/>
      <c r="M23" s="32"/>
      <c r="N23" s="32">
        <v>798</v>
      </c>
      <c r="O23" s="113">
        <v>2707162</v>
      </c>
      <c r="P23" s="115">
        <v>123.5</v>
      </c>
      <c r="Q23" s="32">
        <f t="shared" si="0"/>
        <v>21920.34008097166</v>
      </c>
      <c r="R23" s="116">
        <f t="shared" si="1"/>
        <v>15.476190476190476</v>
      </c>
    </row>
    <row r="24" spans="1:18" ht="17.25" customHeight="1">
      <c r="A24" s="2">
        <v>18</v>
      </c>
      <c r="B24" s="3"/>
      <c r="C24" s="4"/>
      <c r="D24" s="35">
        <v>140</v>
      </c>
      <c r="E24" s="33">
        <v>524816</v>
      </c>
      <c r="F24" s="35">
        <v>100</v>
      </c>
      <c r="G24" s="36"/>
      <c r="H24" s="35">
        <v>344645</v>
      </c>
      <c r="I24" s="36"/>
      <c r="J24" s="37">
        <v>480</v>
      </c>
      <c r="K24" s="39">
        <v>1530023</v>
      </c>
      <c r="L24" s="34"/>
      <c r="M24" s="32"/>
      <c r="N24" s="32">
        <v>720</v>
      </c>
      <c r="O24" s="113">
        <v>2399484</v>
      </c>
      <c r="P24" s="115">
        <v>108.0353</v>
      </c>
      <c r="Q24" s="32">
        <f t="shared" si="0"/>
        <v>22210.1850043458</v>
      </c>
      <c r="R24" s="116">
        <f t="shared" si="1"/>
        <v>15.00490277777778</v>
      </c>
    </row>
    <row r="25" spans="1:18" ht="17.25" customHeight="1">
      <c r="A25" s="2">
        <v>19</v>
      </c>
      <c r="B25" s="3"/>
      <c r="C25" s="4"/>
      <c r="D25" s="35">
        <v>100</v>
      </c>
      <c r="E25" s="33">
        <v>343962</v>
      </c>
      <c r="F25" s="35">
        <v>100</v>
      </c>
      <c r="G25" s="36"/>
      <c r="H25" s="35">
        <v>317519</v>
      </c>
      <c r="I25" s="36"/>
      <c r="J25" s="37">
        <v>490</v>
      </c>
      <c r="K25" s="39">
        <v>1584292</v>
      </c>
      <c r="L25" s="34"/>
      <c r="M25" s="32"/>
      <c r="N25" s="32">
        <v>690</v>
      </c>
      <c r="O25" s="113">
        <v>2245773</v>
      </c>
      <c r="P25" s="115">
        <v>101.0057</v>
      </c>
      <c r="Q25" s="32">
        <f t="shared" si="0"/>
        <v>22234.12144067117</v>
      </c>
      <c r="R25" s="116">
        <f t="shared" si="1"/>
        <v>14.638507246376811</v>
      </c>
    </row>
    <row r="26" spans="1:18" ht="17.25" customHeight="1">
      <c r="A26" s="2">
        <v>20</v>
      </c>
      <c r="B26" s="3"/>
      <c r="C26" s="4"/>
      <c r="D26" s="35">
        <v>175</v>
      </c>
      <c r="E26" s="33">
        <v>638213</v>
      </c>
      <c r="F26" s="35">
        <v>175</v>
      </c>
      <c r="G26" s="36"/>
      <c r="H26" s="35">
        <v>560315</v>
      </c>
      <c r="I26" s="36"/>
      <c r="J26" s="37">
        <v>440</v>
      </c>
      <c r="K26" s="39">
        <v>1439110</v>
      </c>
      <c r="L26" s="34"/>
      <c r="M26" s="32"/>
      <c r="N26" s="32">
        <v>790</v>
      </c>
      <c r="O26" s="113">
        <v>2637638</v>
      </c>
      <c r="P26" s="115">
        <v>116.7</v>
      </c>
      <c r="Q26" s="32">
        <f t="shared" si="0"/>
        <v>22601.868037703513</v>
      </c>
      <c r="R26" s="116">
        <f t="shared" si="1"/>
        <v>14.77215189873418</v>
      </c>
    </row>
    <row r="27" spans="1:18" ht="17.25" customHeight="1">
      <c r="A27" s="2">
        <v>21</v>
      </c>
      <c r="B27" s="3"/>
      <c r="C27" s="4"/>
      <c r="D27" s="35">
        <v>100</v>
      </c>
      <c r="E27" s="33">
        <v>338000</v>
      </c>
      <c r="F27" s="35">
        <v>100</v>
      </c>
      <c r="G27" s="36"/>
      <c r="H27" s="35">
        <v>340000</v>
      </c>
      <c r="I27" s="36"/>
      <c r="J27" s="37">
        <v>430</v>
      </c>
      <c r="K27" s="39">
        <v>1242800</v>
      </c>
      <c r="L27" s="34"/>
      <c r="M27" s="32"/>
      <c r="N27" s="32">
        <v>630</v>
      </c>
      <c r="O27" s="113">
        <v>1920800</v>
      </c>
      <c r="P27" s="115">
        <v>83.566</v>
      </c>
      <c r="Q27" s="32">
        <f t="shared" si="0"/>
        <v>22985.424694253645</v>
      </c>
      <c r="R27" s="116">
        <f t="shared" si="1"/>
        <v>13.264444444444445</v>
      </c>
    </row>
    <row r="28" spans="1:18" ht="17.25" customHeight="1">
      <c r="A28" s="2">
        <v>22</v>
      </c>
      <c r="B28" s="3"/>
      <c r="C28" s="4"/>
      <c r="D28" s="35">
        <v>100</v>
      </c>
      <c r="E28" s="33">
        <v>321850</v>
      </c>
      <c r="F28" s="35">
        <v>100</v>
      </c>
      <c r="G28" s="36"/>
      <c r="H28" s="35">
        <v>346648</v>
      </c>
      <c r="I28" s="36"/>
      <c r="J28" s="37">
        <v>516</v>
      </c>
      <c r="K28" s="39">
        <v>1631137</v>
      </c>
      <c r="L28" s="34"/>
      <c r="M28" s="32"/>
      <c r="N28" s="32">
        <v>716</v>
      </c>
      <c r="O28" s="113">
        <v>2299635</v>
      </c>
      <c r="P28" s="115">
        <v>99.3776</v>
      </c>
      <c r="Q28" s="32">
        <f t="shared" si="0"/>
        <v>23140.37569834651</v>
      </c>
      <c r="R28" s="116">
        <f t="shared" si="1"/>
        <v>13.879553072625697</v>
      </c>
    </row>
    <row r="29" spans="1:18" ht="17.25" customHeight="1">
      <c r="A29" s="2">
        <v>23</v>
      </c>
      <c r="B29" s="3"/>
      <c r="C29" s="4"/>
      <c r="D29" s="35">
        <v>180</v>
      </c>
      <c r="E29" s="33">
        <v>567148</v>
      </c>
      <c r="F29" s="35">
        <v>100</v>
      </c>
      <c r="G29" s="36"/>
      <c r="H29" s="35">
        <v>339183</v>
      </c>
      <c r="I29" s="36"/>
      <c r="J29" s="37">
        <v>400</v>
      </c>
      <c r="K29" s="39">
        <v>1163335</v>
      </c>
      <c r="L29" s="34"/>
      <c r="M29" s="32"/>
      <c r="N29" s="32">
        <v>680</v>
      </c>
      <c r="O29" s="113">
        <v>2069666</v>
      </c>
      <c r="P29" s="115">
        <v>89.3893</v>
      </c>
      <c r="Q29" s="32">
        <f t="shared" si="0"/>
        <v>23153.39755429341</v>
      </c>
      <c r="R29" s="116">
        <f t="shared" si="1"/>
        <v>13.145485294117648</v>
      </c>
    </row>
    <row r="30" spans="1:18" ht="17.25" customHeight="1">
      <c r="A30" s="2">
        <v>24</v>
      </c>
      <c r="B30" s="3"/>
      <c r="C30" s="4"/>
      <c r="D30" s="35">
        <v>250</v>
      </c>
      <c r="E30" s="33">
        <v>1086400</v>
      </c>
      <c r="F30" s="35">
        <v>100</v>
      </c>
      <c r="G30" s="36"/>
      <c r="H30" s="35">
        <v>314211</v>
      </c>
      <c r="I30" s="36"/>
      <c r="J30" s="37">
        <v>480</v>
      </c>
      <c r="K30" s="39">
        <v>1738250</v>
      </c>
      <c r="L30" s="34"/>
      <c r="M30" s="32"/>
      <c r="N30" s="32">
        <v>830</v>
      </c>
      <c r="O30" s="113">
        <v>3138861</v>
      </c>
      <c r="P30" s="115">
        <v>135.5452</v>
      </c>
      <c r="Q30" s="32">
        <f t="shared" si="0"/>
        <v>23157.301033160897</v>
      </c>
      <c r="R30" s="116">
        <f t="shared" si="1"/>
        <v>16.330746987951805</v>
      </c>
    </row>
    <row r="31" spans="1:18" ht="17.25" customHeight="1">
      <c r="A31" s="2">
        <v>25</v>
      </c>
      <c r="B31" s="3"/>
      <c r="C31" s="4"/>
      <c r="D31" s="35">
        <v>237</v>
      </c>
      <c r="E31" s="33">
        <v>916690</v>
      </c>
      <c r="F31" s="35">
        <v>100</v>
      </c>
      <c r="G31" s="36"/>
      <c r="H31" s="35">
        <v>266253</v>
      </c>
      <c r="I31" s="36"/>
      <c r="J31" s="37">
        <v>450</v>
      </c>
      <c r="K31" s="39">
        <v>1407011</v>
      </c>
      <c r="L31" s="34"/>
      <c r="M31" s="32"/>
      <c r="N31" s="32">
        <v>787</v>
      </c>
      <c r="O31" s="113">
        <v>2589954</v>
      </c>
      <c r="P31" s="115">
        <v>111.2584</v>
      </c>
      <c r="Q31" s="32">
        <f t="shared" si="0"/>
        <v>23278.72771853631</v>
      </c>
      <c r="R31" s="116">
        <f t="shared" si="1"/>
        <v>14.137026683608639</v>
      </c>
    </row>
    <row r="32" spans="1:18" ht="17.25" customHeight="1">
      <c r="A32" s="2">
        <v>26</v>
      </c>
      <c r="B32" s="3"/>
      <c r="C32" s="4"/>
      <c r="D32" s="35">
        <v>100</v>
      </c>
      <c r="E32" s="33">
        <v>465968</v>
      </c>
      <c r="F32" s="35">
        <v>100</v>
      </c>
      <c r="G32" s="36"/>
      <c r="H32" s="35">
        <v>329994</v>
      </c>
      <c r="I32" s="36"/>
      <c r="J32" s="37">
        <v>500</v>
      </c>
      <c r="K32" s="38">
        <v>1646878</v>
      </c>
      <c r="L32" s="34">
        <v>50</v>
      </c>
      <c r="M32" s="32">
        <v>156650</v>
      </c>
      <c r="N32" s="32">
        <v>750</v>
      </c>
      <c r="O32" s="113">
        <v>2599490</v>
      </c>
      <c r="P32" s="115">
        <v>110.7487</v>
      </c>
      <c r="Q32" s="32">
        <f t="shared" si="0"/>
        <v>23471.968519720773</v>
      </c>
      <c r="R32" s="116">
        <f t="shared" si="1"/>
        <v>14.766493333333333</v>
      </c>
    </row>
    <row r="33" spans="1:18" ht="17.25" customHeight="1">
      <c r="A33" s="2">
        <v>27</v>
      </c>
      <c r="B33" s="3"/>
      <c r="C33" s="4"/>
      <c r="D33" s="35">
        <v>100</v>
      </c>
      <c r="E33" s="33">
        <v>309000</v>
      </c>
      <c r="F33" s="35">
        <v>100</v>
      </c>
      <c r="G33" s="36"/>
      <c r="H33" s="35">
        <v>309000</v>
      </c>
      <c r="I33" s="36"/>
      <c r="J33" s="37">
        <v>270</v>
      </c>
      <c r="K33" s="39">
        <v>824800</v>
      </c>
      <c r="L33" s="34"/>
      <c r="M33" s="32"/>
      <c r="N33" s="32">
        <v>470</v>
      </c>
      <c r="O33" s="113">
        <v>1442800</v>
      </c>
      <c r="P33" s="115">
        <v>61.3571</v>
      </c>
      <c r="Q33" s="32">
        <f t="shared" si="0"/>
        <v>23514.801058068257</v>
      </c>
      <c r="R33" s="116">
        <f t="shared" si="1"/>
        <v>13.054702127659576</v>
      </c>
    </row>
    <row r="34" spans="1:18" ht="17.25" customHeight="1">
      <c r="A34" s="2">
        <v>28</v>
      </c>
      <c r="B34" s="3"/>
      <c r="C34" s="4"/>
      <c r="D34" s="35">
        <v>160</v>
      </c>
      <c r="E34" s="66">
        <v>556721</v>
      </c>
      <c r="F34" s="90">
        <v>100</v>
      </c>
      <c r="G34" s="36"/>
      <c r="H34" s="35">
        <v>367558</v>
      </c>
      <c r="I34" s="36"/>
      <c r="J34" s="37">
        <v>430</v>
      </c>
      <c r="K34" s="39">
        <v>1337453</v>
      </c>
      <c r="L34" s="34">
        <v>80</v>
      </c>
      <c r="M34" s="32">
        <v>278361</v>
      </c>
      <c r="N34" s="32">
        <v>770</v>
      </c>
      <c r="O34" s="113">
        <v>2540092</v>
      </c>
      <c r="P34" s="115">
        <v>106.6937</v>
      </c>
      <c r="Q34" s="32">
        <f t="shared" si="0"/>
        <v>23807.32883009962</v>
      </c>
      <c r="R34" s="116">
        <f t="shared" si="1"/>
        <v>13.856324675324677</v>
      </c>
    </row>
    <row r="35" spans="1:18" ht="17.25" customHeight="1">
      <c r="A35" s="2">
        <v>29</v>
      </c>
      <c r="B35" s="3"/>
      <c r="C35" s="4"/>
      <c r="D35" s="35">
        <v>140</v>
      </c>
      <c r="E35" s="33">
        <v>529610</v>
      </c>
      <c r="F35" s="35">
        <v>100</v>
      </c>
      <c r="G35" s="36"/>
      <c r="H35" s="35">
        <v>330363</v>
      </c>
      <c r="I35" s="36"/>
      <c r="J35" s="37">
        <v>510</v>
      </c>
      <c r="K35" s="39">
        <v>1791728</v>
      </c>
      <c r="L35" s="34"/>
      <c r="M35" s="32"/>
      <c r="N35" s="32">
        <v>750</v>
      </c>
      <c r="O35" s="113">
        <v>2651701</v>
      </c>
      <c r="P35" s="115">
        <v>108.5</v>
      </c>
      <c r="Q35" s="32">
        <f t="shared" si="0"/>
        <v>24439.64055299539</v>
      </c>
      <c r="R35" s="116">
        <f t="shared" si="1"/>
        <v>14.466666666666667</v>
      </c>
    </row>
    <row r="36" spans="1:18" ht="17.25" customHeight="1">
      <c r="A36" s="2">
        <v>30</v>
      </c>
      <c r="B36" s="3"/>
      <c r="C36" s="4"/>
      <c r="D36" s="35">
        <v>200</v>
      </c>
      <c r="E36" s="33">
        <v>736500</v>
      </c>
      <c r="F36" s="35">
        <v>200</v>
      </c>
      <c r="G36" s="36"/>
      <c r="H36" s="35">
        <v>634687</v>
      </c>
      <c r="I36" s="36"/>
      <c r="J36" s="37">
        <v>803</v>
      </c>
      <c r="K36" s="39">
        <f>2248301+327630</f>
        <v>2575931</v>
      </c>
      <c r="L36" s="34"/>
      <c r="M36" s="32"/>
      <c r="N36" s="32">
        <v>1203</v>
      </c>
      <c r="O36" s="113">
        <v>3947118</v>
      </c>
      <c r="P36" s="115">
        <v>161.308</v>
      </c>
      <c r="Q36" s="32">
        <f t="shared" si="0"/>
        <v>24469.449748307587</v>
      </c>
      <c r="R36" s="116">
        <f t="shared" si="1"/>
        <v>13.408811305070657</v>
      </c>
    </row>
    <row r="37" spans="1:18" ht="17.25" customHeight="1">
      <c r="A37" s="2">
        <v>31</v>
      </c>
      <c r="B37" s="3"/>
      <c r="C37" s="4"/>
      <c r="D37" s="35">
        <v>160</v>
      </c>
      <c r="E37" s="33">
        <v>551755</v>
      </c>
      <c r="F37" s="35">
        <v>180</v>
      </c>
      <c r="G37" s="36"/>
      <c r="H37" s="35">
        <v>561600</v>
      </c>
      <c r="I37" s="36"/>
      <c r="J37" s="37">
        <v>360</v>
      </c>
      <c r="K37" s="38">
        <v>1087636</v>
      </c>
      <c r="L37" s="34">
        <v>20</v>
      </c>
      <c r="M37" s="32">
        <v>58600</v>
      </c>
      <c r="N37" s="32">
        <v>720</v>
      </c>
      <c r="O37" s="113">
        <v>2259591</v>
      </c>
      <c r="P37" s="115">
        <v>91.3473</v>
      </c>
      <c r="Q37" s="32">
        <f t="shared" si="0"/>
        <v>24736.264782867143</v>
      </c>
      <c r="R37" s="116">
        <f t="shared" si="1"/>
        <v>12.687125000000002</v>
      </c>
    </row>
    <row r="38" spans="1:18" ht="17.25" customHeight="1">
      <c r="A38" s="2">
        <v>32</v>
      </c>
      <c r="B38" s="3"/>
      <c r="C38" s="4"/>
      <c r="D38" s="35">
        <v>140</v>
      </c>
      <c r="E38" s="33">
        <v>505232</v>
      </c>
      <c r="F38" s="35">
        <v>200</v>
      </c>
      <c r="G38" s="36"/>
      <c r="H38" s="35">
        <v>661000</v>
      </c>
      <c r="I38" s="36"/>
      <c r="J38" s="37">
        <v>450</v>
      </c>
      <c r="K38" s="39">
        <v>1416327</v>
      </c>
      <c r="L38" s="34">
        <v>200</v>
      </c>
      <c r="M38" s="32">
        <v>633000</v>
      </c>
      <c r="N38" s="32">
        <v>990</v>
      </c>
      <c r="O38" s="113">
        <v>3215559</v>
      </c>
      <c r="P38" s="115">
        <v>127.56</v>
      </c>
      <c r="Q38" s="32">
        <f t="shared" si="0"/>
        <v>25208.207902163686</v>
      </c>
      <c r="R38" s="116">
        <f t="shared" si="1"/>
        <v>12.884848484848485</v>
      </c>
    </row>
    <row r="39" spans="1:18" ht="17.25" customHeight="1">
      <c r="A39" s="2">
        <v>33</v>
      </c>
      <c r="B39" s="3"/>
      <c r="C39" s="4"/>
      <c r="D39" s="35">
        <v>100</v>
      </c>
      <c r="E39" s="33">
        <v>359613</v>
      </c>
      <c r="F39" s="35">
        <v>100</v>
      </c>
      <c r="G39" s="36"/>
      <c r="H39" s="35">
        <v>359613</v>
      </c>
      <c r="I39" s="36"/>
      <c r="J39" s="37">
        <v>602</v>
      </c>
      <c r="K39" s="39">
        <v>1946789</v>
      </c>
      <c r="L39" s="34"/>
      <c r="M39" s="32"/>
      <c r="N39" s="32">
        <v>802</v>
      </c>
      <c r="O39" s="113">
        <v>2666015</v>
      </c>
      <c r="P39" s="115">
        <v>105.5</v>
      </c>
      <c r="Q39" s="32">
        <f aca="true" t="shared" si="2" ref="Q39:Q70">O39/P39</f>
        <v>25270.284360189573</v>
      </c>
      <c r="R39" s="116">
        <f t="shared" si="1"/>
        <v>13.154613466334164</v>
      </c>
    </row>
    <row r="40" spans="1:18" ht="17.25" customHeight="1">
      <c r="A40" s="2">
        <v>34</v>
      </c>
      <c r="B40" s="3"/>
      <c r="C40" s="4"/>
      <c r="D40" s="35">
        <v>180</v>
      </c>
      <c r="E40" s="33">
        <v>685618</v>
      </c>
      <c r="F40" s="35">
        <v>200</v>
      </c>
      <c r="G40" s="36"/>
      <c r="H40" s="35">
        <v>672000</v>
      </c>
      <c r="I40" s="36"/>
      <c r="J40" s="37">
        <v>400</v>
      </c>
      <c r="K40" s="39">
        <v>1382403</v>
      </c>
      <c r="L40" s="34"/>
      <c r="M40" s="32"/>
      <c r="N40" s="32">
        <v>780</v>
      </c>
      <c r="O40" s="113">
        <v>2740021</v>
      </c>
      <c r="P40" s="115">
        <v>107.2329</v>
      </c>
      <c r="Q40" s="32">
        <f t="shared" si="2"/>
        <v>25552.05538598695</v>
      </c>
      <c r="R40" s="116">
        <f t="shared" si="1"/>
        <v>13.747807692307692</v>
      </c>
    </row>
    <row r="41" spans="1:18" ht="17.25" customHeight="1">
      <c r="A41" s="2">
        <v>35</v>
      </c>
      <c r="B41" s="3"/>
      <c r="C41" s="4"/>
      <c r="D41" s="35">
        <v>120</v>
      </c>
      <c r="E41" s="33">
        <v>432148</v>
      </c>
      <c r="F41" s="35">
        <v>100</v>
      </c>
      <c r="G41" s="36"/>
      <c r="H41" s="35">
        <v>306000</v>
      </c>
      <c r="I41" s="36"/>
      <c r="J41" s="37">
        <v>521</v>
      </c>
      <c r="K41" s="39">
        <v>1555072</v>
      </c>
      <c r="L41" s="34"/>
      <c r="M41" s="32"/>
      <c r="N41" s="32">
        <v>741</v>
      </c>
      <c r="O41" s="113">
        <v>2293220</v>
      </c>
      <c r="P41" s="115">
        <v>89.7427</v>
      </c>
      <c r="Q41" s="32">
        <f t="shared" si="2"/>
        <v>25553.276199624037</v>
      </c>
      <c r="R41" s="116">
        <f t="shared" si="1"/>
        <v>12.111025641025641</v>
      </c>
    </row>
    <row r="42" spans="1:18" ht="17.25" customHeight="1">
      <c r="A42" s="2">
        <v>36</v>
      </c>
      <c r="B42" s="3"/>
      <c r="C42" s="4"/>
      <c r="D42" s="35">
        <v>100</v>
      </c>
      <c r="E42" s="33">
        <v>321333</v>
      </c>
      <c r="F42" s="35">
        <v>100</v>
      </c>
      <c r="G42" s="36"/>
      <c r="H42" s="35">
        <v>319611</v>
      </c>
      <c r="I42" s="36"/>
      <c r="J42" s="37">
        <v>333</v>
      </c>
      <c r="K42" s="39">
        <v>1041208</v>
      </c>
      <c r="L42" s="34"/>
      <c r="M42" s="32"/>
      <c r="N42" s="32">
        <v>533</v>
      </c>
      <c r="O42" s="113">
        <v>1682152</v>
      </c>
      <c r="P42" s="115">
        <v>65.7453</v>
      </c>
      <c r="Q42" s="32">
        <f t="shared" si="2"/>
        <v>25585.88978984049</v>
      </c>
      <c r="R42" s="116">
        <f t="shared" si="1"/>
        <v>12.334953095684803</v>
      </c>
    </row>
    <row r="43" spans="1:18" ht="17.25" customHeight="1">
      <c r="A43" s="2">
        <v>37</v>
      </c>
      <c r="B43" s="3"/>
      <c r="C43" s="4"/>
      <c r="D43" s="35">
        <v>190</v>
      </c>
      <c r="E43" s="33">
        <v>659580</v>
      </c>
      <c r="F43" s="35">
        <v>100</v>
      </c>
      <c r="G43" s="36"/>
      <c r="H43" s="35">
        <v>334600</v>
      </c>
      <c r="I43" s="36"/>
      <c r="J43" s="37">
        <v>488</v>
      </c>
      <c r="K43" s="39">
        <v>1614917</v>
      </c>
      <c r="L43" s="34"/>
      <c r="M43" s="32"/>
      <c r="N43" s="32">
        <v>778</v>
      </c>
      <c r="O43" s="113">
        <v>2609097</v>
      </c>
      <c r="P43" s="115">
        <v>97.2335</v>
      </c>
      <c r="Q43" s="32">
        <f t="shared" si="2"/>
        <v>26833.313621334208</v>
      </c>
      <c r="R43" s="116">
        <f t="shared" si="1"/>
        <v>12.497879177377893</v>
      </c>
    </row>
    <row r="44" spans="1:18" ht="17.25" customHeight="1">
      <c r="A44" s="2">
        <v>38</v>
      </c>
      <c r="B44" s="3"/>
      <c r="C44" s="4"/>
      <c r="D44" s="35">
        <v>87</v>
      </c>
      <c r="E44" s="33">
        <v>268623</v>
      </c>
      <c r="F44" s="35">
        <v>150</v>
      </c>
      <c r="G44" s="36"/>
      <c r="H44" s="35">
        <v>451870</v>
      </c>
      <c r="I44" s="36"/>
      <c r="J44" s="37">
        <v>406</v>
      </c>
      <c r="K44" s="39">
        <v>1409602</v>
      </c>
      <c r="L44" s="34"/>
      <c r="M44" s="32"/>
      <c r="N44" s="32">
        <v>643</v>
      </c>
      <c r="O44" s="113">
        <v>2130095</v>
      </c>
      <c r="P44" s="115">
        <v>79</v>
      </c>
      <c r="Q44" s="32">
        <f t="shared" si="2"/>
        <v>26963.227848101265</v>
      </c>
      <c r="R44" s="116">
        <f t="shared" si="1"/>
        <v>12.28615863141524</v>
      </c>
    </row>
    <row r="45" spans="1:18" ht="17.25" customHeight="1">
      <c r="A45" s="2">
        <v>39</v>
      </c>
      <c r="B45" s="3"/>
      <c r="C45" s="4"/>
      <c r="D45" s="35">
        <v>150</v>
      </c>
      <c r="E45" s="33">
        <v>540500</v>
      </c>
      <c r="F45" s="35">
        <v>120</v>
      </c>
      <c r="G45" s="36"/>
      <c r="H45" s="35">
        <v>367200</v>
      </c>
      <c r="I45" s="36"/>
      <c r="J45" s="37">
        <v>532</v>
      </c>
      <c r="K45" s="39">
        <v>1672680</v>
      </c>
      <c r="L45" s="34"/>
      <c r="M45" s="32"/>
      <c r="N45" s="32">
        <v>802</v>
      </c>
      <c r="O45" s="113">
        <v>2580380</v>
      </c>
      <c r="P45" s="115">
        <v>95.6613</v>
      </c>
      <c r="Q45" s="32">
        <f t="shared" si="2"/>
        <v>26974.126423119906</v>
      </c>
      <c r="R45" s="116">
        <f t="shared" si="1"/>
        <v>11.92784289276808</v>
      </c>
    </row>
    <row r="46" spans="1:18" ht="17.25" customHeight="1">
      <c r="A46" s="2">
        <v>40</v>
      </c>
      <c r="B46" s="3"/>
      <c r="C46" s="4"/>
      <c r="D46" s="35">
        <v>93</v>
      </c>
      <c r="E46" s="33">
        <v>285498</v>
      </c>
      <c r="F46" s="35">
        <v>100</v>
      </c>
      <c r="G46" s="36"/>
      <c r="H46" s="35">
        <v>325750</v>
      </c>
      <c r="I46" s="36"/>
      <c r="J46" s="37">
        <v>380</v>
      </c>
      <c r="K46" s="38">
        <v>1169220</v>
      </c>
      <c r="L46" s="34"/>
      <c r="M46" s="32"/>
      <c r="N46" s="32">
        <v>573</v>
      </c>
      <c r="O46" s="113">
        <v>1780468</v>
      </c>
      <c r="P46" s="115">
        <v>66.0055</v>
      </c>
      <c r="Q46" s="32">
        <f t="shared" si="2"/>
        <v>26974.540000454508</v>
      </c>
      <c r="R46" s="116">
        <f t="shared" si="1"/>
        <v>11.519284467713787</v>
      </c>
    </row>
    <row r="47" spans="1:18" s="12" customFormat="1" ht="17.25" customHeight="1">
      <c r="A47" s="82">
        <v>41</v>
      </c>
      <c r="B47" s="93"/>
      <c r="C47" s="94"/>
      <c r="D47" s="95">
        <v>140</v>
      </c>
      <c r="E47" s="96">
        <v>475400</v>
      </c>
      <c r="F47" s="95">
        <v>200</v>
      </c>
      <c r="G47" s="97"/>
      <c r="H47" s="95">
        <v>724108</v>
      </c>
      <c r="I47" s="97"/>
      <c r="J47" s="98">
        <v>513</v>
      </c>
      <c r="K47" s="99">
        <v>1538881</v>
      </c>
      <c r="L47" s="100"/>
      <c r="M47" s="66"/>
      <c r="N47" s="66">
        <v>853</v>
      </c>
      <c r="O47" s="114">
        <v>2738389</v>
      </c>
      <c r="P47" s="117">
        <v>101.3135</v>
      </c>
      <c r="Q47" s="66">
        <f t="shared" si="2"/>
        <v>27028.86584709836</v>
      </c>
      <c r="R47" s="116">
        <f t="shared" si="1"/>
        <v>11.877315357561548</v>
      </c>
    </row>
    <row r="48" spans="1:18" s="12" customFormat="1" ht="17.25" customHeight="1">
      <c r="A48" s="82">
        <v>42</v>
      </c>
      <c r="B48" s="3"/>
      <c r="C48" s="4"/>
      <c r="D48" s="35">
        <v>160</v>
      </c>
      <c r="E48" s="33">
        <v>538188</v>
      </c>
      <c r="F48" s="35">
        <v>100</v>
      </c>
      <c r="G48" s="36"/>
      <c r="H48" s="35">
        <v>340764</v>
      </c>
      <c r="I48" s="36"/>
      <c r="J48" s="37">
        <v>449</v>
      </c>
      <c r="K48" s="39">
        <v>1396775</v>
      </c>
      <c r="L48" s="34"/>
      <c r="M48" s="32"/>
      <c r="N48" s="32">
        <v>709</v>
      </c>
      <c r="O48" s="113">
        <v>2275727</v>
      </c>
      <c r="P48" s="115">
        <v>84.0902</v>
      </c>
      <c r="Q48" s="32">
        <f t="shared" si="2"/>
        <v>27062.927665768428</v>
      </c>
      <c r="R48" s="116">
        <f t="shared" si="1"/>
        <v>11.860394922425952</v>
      </c>
    </row>
    <row r="49" spans="1:18" ht="17.25" customHeight="1">
      <c r="A49" s="2">
        <v>43</v>
      </c>
      <c r="B49" s="3"/>
      <c r="C49" s="4"/>
      <c r="D49" s="35">
        <v>100</v>
      </c>
      <c r="E49" s="33">
        <v>379730</v>
      </c>
      <c r="F49" s="35">
        <v>100</v>
      </c>
      <c r="G49" s="36"/>
      <c r="H49" s="35">
        <v>379730</v>
      </c>
      <c r="I49" s="36"/>
      <c r="J49" s="37">
        <v>500</v>
      </c>
      <c r="K49" s="39">
        <v>1528861</v>
      </c>
      <c r="L49" s="34"/>
      <c r="M49" s="32"/>
      <c r="N49" s="32">
        <v>700</v>
      </c>
      <c r="O49" s="113">
        <v>2288321</v>
      </c>
      <c r="P49" s="115">
        <v>84.0709</v>
      </c>
      <c r="Q49" s="32">
        <f t="shared" si="2"/>
        <v>27218.942582986503</v>
      </c>
      <c r="R49" s="116">
        <f t="shared" si="1"/>
        <v>12.01012857142857</v>
      </c>
    </row>
    <row r="50" spans="1:18" ht="17.25" customHeight="1">
      <c r="A50" s="82">
        <v>44</v>
      </c>
      <c r="B50" s="3"/>
      <c r="C50" s="4"/>
      <c r="D50" s="35">
        <v>180</v>
      </c>
      <c r="E50" s="33">
        <v>559750</v>
      </c>
      <c r="F50" s="35">
        <v>200</v>
      </c>
      <c r="G50" s="36"/>
      <c r="H50" s="35">
        <v>639915</v>
      </c>
      <c r="I50" s="36"/>
      <c r="J50" s="37">
        <v>606</v>
      </c>
      <c r="K50" s="39">
        <v>1807165</v>
      </c>
      <c r="L50" s="34">
        <v>170</v>
      </c>
      <c r="M50" s="32">
        <v>414983</v>
      </c>
      <c r="N50" s="32">
        <v>1156</v>
      </c>
      <c r="O50" s="113">
        <v>3421813</v>
      </c>
      <c r="P50" s="115">
        <v>122.9602</v>
      </c>
      <c r="Q50" s="32">
        <f t="shared" si="2"/>
        <v>27828.62259495349</v>
      </c>
      <c r="R50" s="116">
        <f t="shared" si="1"/>
        <v>10.636695501730104</v>
      </c>
    </row>
    <row r="51" spans="1:18" ht="17.25" customHeight="1">
      <c r="A51" s="2">
        <v>45</v>
      </c>
      <c r="B51" s="3"/>
      <c r="C51" s="4"/>
      <c r="D51" s="35">
        <v>100</v>
      </c>
      <c r="E51" s="33">
        <v>315000</v>
      </c>
      <c r="F51" s="35">
        <v>50</v>
      </c>
      <c r="G51" s="36"/>
      <c r="H51" s="35">
        <v>155000</v>
      </c>
      <c r="I51" s="36"/>
      <c r="J51" s="37">
        <v>439</v>
      </c>
      <c r="K51" s="39">
        <v>1317400</v>
      </c>
      <c r="L51" s="34"/>
      <c r="M51" s="32"/>
      <c r="N51" s="32">
        <v>589</v>
      </c>
      <c r="O51" s="113">
        <v>1787400</v>
      </c>
      <c r="P51" s="115">
        <v>63.0994</v>
      </c>
      <c r="Q51" s="32">
        <f t="shared" si="2"/>
        <v>28326.735277989963</v>
      </c>
      <c r="R51" s="116">
        <f t="shared" si="1"/>
        <v>10.712971137521222</v>
      </c>
    </row>
    <row r="52" spans="1:18" ht="17.25" customHeight="1">
      <c r="A52" s="82">
        <v>46</v>
      </c>
      <c r="B52" s="3"/>
      <c r="C52" s="4"/>
      <c r="D52" s="35">
        <v>200</v>
      </c>
      <c r="E52" s="33">
        <v>723148</v>
      </c>
      <c r="F52" s="35">
        <v>100</v>
      </c>
      <c r="G52" s="36"/>
      <c r="H52" s="35">
        <v>312671</v>
      </c>
      <c r="I52" s="36"/>
      <c r="J52" s="37">
        <v>376</v>
      </c>
      <c r="K52" s="39">
        <v>1176067</v>
      </c>
      <c r="L52" s="34">
        <v>100</v>
      </c>
      <c r="M52" s="32">
        <v>368278</v>
      </c>
      <c r="N52" s="32">
        <v>776</v>
      </c>
      <c r="O52" s="113">
        <v>2580164</v>
      </c>
      <c r="P52" s="115">
        <v>90.1964</v>
      </c>
      <c r="Q52" s="32">
        <f t="shared" si="2"/>
        <v>28606.064100119296</v>
      </c>
      <c r="R52" s="116">
        <f t="shared" si="1"/>
        <v>11.623247422680413</v>
      </c>
    </row>
    <row r="53" spans="1:18" ht="17.25" customHeight="1">
      <c r="A53" s="2">
        <v>47</v>
      </c>
      <c r="B53" s="3"/>
      <c r="C53" s="4"/>
      <c r="D53" s="35">
        <v>60</v>
      </c>
      <c r="E53" s="33">
        <v>207000</v>
      </c>
      <c r="F53" s="35">
        <v>110</v>
      </c>
      <c r="G53" s="36"/>
      <c r="H53" s="35">
        <v>341484</v>
      </c>
      <c r="I53" s="36"/>
      <c r="J53" s="37">
        <v>364</v>
      </c>
      <c r="K53" s="39">
        <v>1126161</v>
      </c>
      <c r="L53" s="34"/>
      <c r="M53" s="32"/>
      <c r="N53" s="32">
        <v>534</v>
      </c>
      <c r="O53" s="113">
        <v>1674645</v>
      </c>
      <c r="P53" s="115">
        <v>58.2392</v>
      </c>
      <c r="Q53" s="32">
        <f t="shared" si="2"/>
        <v>28754.601711561972</v>
      </c>
      <c r="R53" s="116">
        <f t="shared" si="1"/>
        <v>10.906217228464419</v>
      </c>
    </row>
    <row r="54" spans="1:18" ht="17.25" customHeight="1">
      <c r="A54" s="2">
        <v>48</v>
      </c>
      <c r="B54" s="3"/>
      <c r="C54" s="4"/>
      <c r="D54" s="35">
        <v>140</v>
      </c>
      <c r="E54" s="33">
        <v>535700</v>
      </c>
      <c r="F54" s="35">
        <v>150</v>
      </c>
      <c r="G54" s="36"/>
      <c r="H54" s="35">
        <v>502048</v>
      </c>
      <c r="I54" s="36"/>
      <c r="J54" s="37">
        <v>437</v>
      </c>
      <c r="K54" s="39">
        <v>1338736</v>
      </c>
      <c r="L54" s="34"/>
      <c r="M54" s="32"/>
      <c r="N54" s="32">
        <v>727</v>
      </c>
      <c r="O54" s="113">
        <v>2376484</v>
      </c>
      <c r="P54" s="115">
        <v>82.3528</v>
      </c>
      <c r="Q54" s="32">
        <f t="shared" si="2"/>
        <v>28857.355184037457</v>
      </c>
      <c r="R54" s="116">
        <f t="shared" si="1"/>
        <v>11.327757909215956</v>
      </c>
    </row>
    <row r="55" spans="1:18" ht="17.25" customHeight="1">
      <c r="A55" s="2">
        <v>49</v>
      </c>
      <c r="B55" s="3"/>
      <c r="C55" s="4"/>
      <c r="D55" s="35">
        <v>143</v>
      </c>
      <c r="E55" s="33">
        <v>507865</v>
      </c>
      <c r="F55" s="35">
        <v>100</v>
      </c>
      <c r="G55" s="36"/>
      <c r="H55" s="35">
        <v>315376</v>
      </c>
      <c r="I55" s="36"/>
      <c r="J55" s="37">
        <v>380</v>
      </c>
      <c r="K55" s="39">
        <v>1161141</v>
      </c>
      <c r="L55" s="34"/>
      <c r="M55" s="32"/>
      <c r="N55" s="73">
        <v>623</v>
      </c>
      <c r="O55" s="113">
        <v>1984382</v>
      </c>
      <c r="P55" s="115">
        <v>68.6264</v>
      </c>
      <c r="Q55" s="32">
        <f t="shared" si="2"/>
        <v>28915.723395078276</v>
      </c>
      <c r="R55" s="116">
        <f t="shared" si="1"/>
        <v>11.015473515248797</v>
      </c>
    </row>
    <row r="56" spans="1:18" ht="17.25" customHeight="1">
      <c r="A56" s="2">
        <v>50</v>
      </c>
      <c r="B56" s="3"/>
      <c r="C56" s="4"/>
      <c r="D56" s="35">
        <v>164</v>
      </c>
      <c r="E56" s="33">
        <v>542765</v>
      </c>
      <c r="F56" s="35">
        <v>180</v>
      </c>
      <c r="G56" s="36"/>
      <c r="H56" s="35">
        <v>621800</v>
      </c>
      <c r="I56" s="36"/>
      <c r="J56" s="37">
        <v>795</v>
      </c>
      <c r="K56" s="38">
        <v>2489024</v>
      </c>
      <c r="L56" s="34">
        <v>100</v>
      </c>
      <c r="M56" s="32">
        <v>310500</v>
      </c>
      <c r="N56" s="32">
        <v>1239</v>
      </c>
      <c r="O56" s="113">
        <v>3964089</v>
      </c>
      <c r="P56" s="115">
        <v>137.0879</v>
      </c>
      <c r="Q56" s="32">
        <f t="shared" si="2"/>
        <v>28916.40327118586</v>
      </c>
      <c r="R56" s="116">
        <f t="shared" si="1"/>
        <v>11.064398708635997</v>
      </c>
    </row>
    <row r="57" spans="1:18" ht="17.25" customHeight="1">
      <c r="A57" s="2">
        <v>51</v>
      </c>
      <c r="B57" s="3"/>
      <c r="C57" s="4"/>
      <c r="D57" s="35">
        <v>150</v>
      </c>
      <c r="E57" s="33">
        <v>442972</v>
      </c>
      <c r="F57" s="35">
        <v>100</v>
      </c>
      <c r="G57" s="36"/>
      <c r="H57" s="35">
        <v>313473</v>
      </c>
      <c r="I57" s="36"/>
      <c r="J57" s="37">
        <v>300</v>
      </c>
      <c r="K57" s="39">
        <v>978448</v>
      </c>
      <c r="L57" s="34"/>
      <c r="M57" s="32"/>
      <c r="N57" s="32">
        <v>550</v>
      </c>
      <c r="O57" s="113">
        <v>1734893</v>
      </c>
      <c r="P57" s="115">
        <v>59.6176</v>
      </c>
      <c r="Q57" s="32">
        <f t="shared" si="2"/>
        <v>29100.349561203402</v>
      </c>
      <c r="R57" s="116">
        <f t="shared" si="1"/>
        <v>10.839563636363637</v>
      </c>
    </row>
    <row r="58" spans="1:18" ht="17.25" customHeight="1">
      <c r="A58" s="2">
        <v>52</v>
      </c>
      <c r="B58" s="3"/>
      <c r="C58" s="4"/>
      <c r="D58" s="35">
        <v>150</v>
      </c>
      <c r="E58" s="33">
        <v>551770</v>
      </c>
      <c r="F58" s="35">
        <v>150</v>
      </c>
      <c r="G58" s="36"/>
      <c r="H58" s="35">
        <v>466863</v>
      </c>
      <c r="I58" s="36"/>
      <c r="J58" s="37">
        <v>517</v>
      </c>
      <c r="K58" s="39">
        <v>1669195</v>
      </c>
      <c r="L58" s="34"/>
      <c r="M58" s="32"/>
      <c r="N58" s="32">
        <v>817</v>
      </c>
      <c r="O58" s="113">
        <v>2687828</v>
      </c>
      <c r="P58" s="115">
        <v>92</v>
      </c>
      <c r="Q58" s="32">
        <f t="shared" si="2"/>
        <v>29215.521739130436</v>
      </c>
      <c r="R58" s="116">
        <f t="shared" si="1"/>
        <v>11.260709914320685</v>
      </c>
    </row>
    <row r="59" spans="1:18" ht="17.25" customHeight="1">
      <c r="A59" s="2">
        <v>53</v>
      </c>
      <c r="B59" s="3"/>
      <c r="C59" s="4"/>
      <c r="D59" s="35">
        <v>120</v>
      </c>
      <c r="E59" s="33">
        <v>383223</v>
      </c>
      <c r="F59" s="35">
        <v>100</v>
      </c>
      <c r="G59" s="36"/>
      <c r="H59" s="35">
        <v>312000</v>
      </c>
      <c r="I59" s="36"/>
      <c r="J59" s="37">
        <v>400</v>
      </c>
      <c r="K59" s="39">
        <v>1209145</v>
      </c>
      <c r="L59" s="34"/>
      <c r="M59" s="32"/>
      <c r="N59" s="92">
        <v>620</v>
      </c>
      <c r="O59" s="113">
        <v>1904368</v>
      </c>
      <c r="P59" s="115">
        <v>64.5</v>
      </c>
      <c r="Q59" s="32">
        <f t="shared" si="2"/>
        <v>29525.08527131783</v>
      </c>
      <c r="R59" s="116">
        <f t="shared" si="1"/>
        <v>10.403225806451614</v>
      </c>
    </row>
    <row r="60" spans="1:18" ht="17.25" customHeight="1">
      <c r="A60" s="2">
        <v>54</v>
      </c>
      <c r="B60" s="3"/>
      <c r="C60" s="4"/>
      <c r="D60" s="35">
        <v>100</v>
      </c>
      <c r="E60" s="33">
        <v>343000</v>
      </c>
      <c r="F60" s="35">
        <v>100</v>
      </c>
      <c r="G60" s="36"/>
      <c r="H60" s="35">
        <v>328800</v>
      </c>
      <c r="I60" s="36"/>
      <c r="J60" s="37">
        <v>413</v>
      </c>
      <c r="K60" s="39">
        <v>1549150</v>
      </c>
      <c r="L60" s="34"/>
      <c r="M60" s="32"/>
      <c r="N60" s="32">
        <v>613</v>
      </c>
      <c r="O60" s="113">
        <v>2220950</v>
      </c>
      <c r="P60" s="115">
        <v>75.1044</v>
      </c>
      <c r="Q60" s="32">
        <f t="shared" si="2"/>
        <v>29571.503134303715</v>
      </c>
      <c r="R60" s="116">
        <f t="shared" si="1"/>
        <v>12.251941272430669</v>
      </c>
    </row>
    <row r="61" spans="1:18" ht="17.25" customHeight="1">
      <c r="A61" s="2">
        <v>55</v>
      </c>
      <c r="B61" s="3"/>
      <c r="C61" s="4"/>
      <c r="D61" s="35">
        <v>170</v>
      </c>
      <c r="E61" s="33">
        <v>658950</v>
      </c>
      <c r="F61" s="35">
        <v>150</v>
      </c>
      <c r="G61" s="36"/>
      <c r="H61" s="35">
        <v>480600</v>
      </c>
      <c r="I61" s="36"/>
      <c r="J61" s="37">
        <v>446</v>
      </c>
      <c r="K61" s="39">
        <v>2399095</v>
      </c>
      <c r="L61" s="34"/>
      <c r="M61" s="32"/>
      <c r="N61" s="32">
        <v>766</v>
      </c>
      <c r="O61" s="113">
        <v>3538645</v>
      </c>
      <c r="P61" s="115">
        <v>119.3351</v>
      </c>
      <c r="Q61" s="32">
        <f t="shared" si="2"/>
        <v>29653.01072358426</v>
      </c>
      <c r="R61" s="116">
        <f t="shared" si="1"/>
        <v>15.578994778067884</v>
      </c>
    </row>
    <row r="62" spans="1:18" ht="17.25" customHeight="1">
      <c r="A62" s="82">
        <v>56</v>
      </c>
      <c r="B62" s="3"/>
      <c r="C62" s="4"/>
      <c r="D62" s="35">
        <v>150</v>
      </c>
      <c r="E62" s="33">
        <v>655000</v>
      </c>
      <c r="F62" s="35">
        <v>100</v>
      </c>
      <c r="G62" s="36"/>
      <c r="H62" s="35">
        <v>305000</v>
      </c>
      <c r="I62" s="36"/>
      <c r="J62" s="37">
        <v>330</v>
      </c>
      <c r="K62" s="39">
        <v>970000</v>
      </c>
      <c r="L62" s="34"/>
      <c r="M62" s="32"/>
      <c r="N62" s="32">
        <v>580</v>
      </c>
      <c r="O62" s="113">
        <v>1930000</v>
      </c>
      <c r="P62" s="115">
        <v>64.7808</v>
      </c>
      <c r="Q62" s="32">
        <f t="shared" si="2"/>
        <v>29792.77810709346</v>
      </c>
      <c r="R62" s="116">
        <f t="shared" si="1"/>
        <v>11.169103448275862</v>
      </c>
    </row>
    <row r="63" spans="1:18" ht="17.25" customHeight="1">
      <c r="A63" s="2">
        <v>57</v>
      </c>
      <c r="B63" s="31"/>
      <c r="C63" s="4"/>
      <c r="D63" s="35">
        <v>100</v>
      </c>
      <c r="E63" s="33">
        <v>331012</v>
      </c>
      <c r="F63" s="35">
        <v>100</v>
      </c>
      <c r="G63" s="36"/>
      <c r="H63" s="35">
        <v>307348</v>
      </c>
      <c r="I63" s="36"/>
      <c r="J63" s="37">
        <v>385</v>
      </c>
      <c r="K63" s="39">
        <f>263213+122781+101838+143766+231981</f>
        <v>863579</v>
      </c>
      <c r="L63" s="34"/>
      <c r="M63" s="32"/>
      <c r="N63" s="32">
        <f>385+285</f>
        <v>670</v>
      </c>
      <c r="O63" s="113">
        <f>331012+307348+863579</f>
        <v>1501939</v>
      </c>
      <c r="P63" s="115">
        <v>49.5896</v>
      </c>
      <c r="Q63" s="32">
        <f t="shared" si="2"/>
        <v>30287.37880523336</v>
      </c>
      <c r="R63" s="116">
        <f t="shared" si="1"/>
        <v>7.401432835820895</v>
      </c>
    </row>
    <row r="64" spans="1:18" ht="17.25" customHeight="1">
      <c r="A64" s="2">
        <v>58</v>
      </c>
      <c r="B64" s="3"/>
      <c r="C64" s="4"/>
      <c r="D64" s="35">
        <v>200</v>
      </c>
      <c r="E64" s="33">
        <v>663020</v>
      </c>
      <c r="F64" s="35">
        <v>100</v>
      </c>
      <c r="G64" s="36"/>
      <c r="H64" s="35">
        <v>330660</v>
      </c>
      <c r="I64" s="36"/>
      <c r="J64" s="37">
        <v>540</v>
      </c>
      <c r="K64" s="39">
        <v>1676660</v>
      </c>
      <c r="L64" s="34"/>
      <c r="M64" s="32"/>
      <c r="N64" s="32">
        <v>840</v>
      </c>
      <c r="O64" s="113">
        <v>2670340</v>
      </c>
      <c r="P64" s="115">
        <v>88</v>
      </c>
      <c r="Q64" s="32">
        <f t="shared" si="2"/>
        <v>30344.772727272728</v>
      </c>
      <c r="R64" s="116">
        <f t="shared" si="1"/>
        <v>10.476190476190476</v>
      </c>
    </row>
    <row r="65" spans="1:18" ht="17.25" customHeight="1">
      <c r="A65" s="82">
        <v>59</v>
      </c>
      <c r="B65" s="3"/>
      <c r="C65" s="4"/>
      <c r="D65" s="35">
        <v>100</v>
      </c>
      <c r="E65" s="33">
        <v>368000</v>
      </c>
      <c r="F65" s="35">
        <v>200</v>
      </c>
      <c r="G65" s="36"/>
      <c r="H65" s="35">
        <v>637098</v>
      </c>
      <c r="I65" s="36"/>
      <c r="J65" s="37">
        <v>725</v>
      </c>
      <c r="K65" s="39">
        <v>2218115</v>
      </c>
      <c r="L65" s="34"/>
      <c r="M65" s="32"/>
      <c r="N65" s="32">
        <v>1025</v>
      </c>
      <c r="O65" s="113">
        <v>3223213</v>
      </c>
      <c r="P65" s="115">
        <v>105.5</v>
      </c>
      <c r="Q65" s="32">
        <f t="shared" si="2"/>
        <v>30551.781990521325</v>
      </c>
      <c r="R65" s="116">
        <f t="shared" si="1"/>
        <v>10.292682926829269</v>
      </c>
    </row>
    <row r="66" spans="1:18" ht="17.25" customHeight="1">
      <c r="A66" s="82">
        <v>60</v>
      </c>
      <c r="B66" s="3"/>
      <c r="C66" s="4"/>
      <c r="D66" s="35">
        <v>165</v>
      </c>
      <c r="E66" s="33">
        <v>558550</v>
      </c>
      <c r="F66" s="35">
        <v>100</v>
      </c>
      <c r="G66" s="36"/>
      <c r="H66" s="35">
        <v>331765</v>
      </c>
      <c r="I66" s="36"/>
      <c r="J66" s="37">
        <v>607</v>
      </c>
      <c r="K66" s="39">
        <v>1996461</v>
      </c>
      <c r="L66" s="34"/>
      <c r="M66" s="32"/>
      <c r="N66" s="32">
        <v>872</v>
      </c>
      <c r="O66" s="113">
        <v>2886776</v>
      </c>
      <c r="P66" s="115">
        <v>92.728</v>
      </c>
      <c r="Q66" s="32">
        <f t="shared" si="2"/>
        <v>31131.65386938142</v>
      </c>
      <c r="R66" s="116">
        <f t="shared" si="1"/>
        <v>10.63394495412844</v>
      </c>
    </row>
    <row r="67" spans="1:18" ht="17.25" customHeight="1">
      <c r="A67" s="2">
        <v>61</v>
      </c>
      <c r="B67" s="3"/>
      <c r="C67" s="4"/>
      <c r="D67" s="35">
        <v>110</v>
      </c>
      <c r="E67" s="33">
        <v>401790</v>
      </c>
      <c r="F67" s="35">
        <v>100</v>
      </c>
      <c r="G67" s="36"/>
      <c r="H67" s="35">
        <v>346350</v>
      </c>
      <c r="I67" s="36"/>
      <c r="J67" s="37">
        <v>378</v>
      </c>
      <c r="K67" s="39">
        <v>1177910</v>
      </c>
      <c r="L67" s="34"/>
      <c r="M67" s="32"/>
      <c r="N67" s="32">
        <v>588</v>
      </c>
      <c r="O67" s="113">
        <v>1926050</v>
      </c>
      <c r="P67" s="115">
        <v>61.5</v>
      </c>
      <c r="Q67" s="32">
        <f t="shared" si="2"/>
        <v>31317.886178861787</v>
      </c>
      <c r="R67" s="116">
        <f t="shared" si="1"/>
        <v>10.459183673469388</v>
      </c>
    </row>
    <row r="68" spans="1:18" ht="17.25" customHeight="1">
      <c r="A68" s="2">
        <v>62</v>
      </c>
      <c r="B68" s="3"/>
      <c r="C68" s="4"/>
      <c r="D68" s="35">
        <v>100</v>
      </c>
      <c r="E68" s="33">
        <v>323400</v>
      </c>
      <c r="F68" s="35">
        <v>100</v>
      </c>
      <c r="G68" s="36"/>
      <c r="H68" s="35">
        <v>312000</v>
      </c>
      <c r="I68" s="36"/>
      <c r="J68" s="37">
        <v>411</v>
      </c>
      <c r="K68" s="39">
        <v>1372366</v>
      </c>
      <c r="L68" s="34"/>
      <c r="M68" s="32"/>
      <c r="N68" s="32">
        <v>611</v>
      </c>
      <c r="O68" s="113">
        <v>2007766</v>
      </c>
      <c r="P68" s="115">
        <v>63</v>
      </c>
      <c r="Q68" s="32">
        <f t="shared" si="2"/>
        <v>31869.301587301587</v>
      </c>
      <c r="R68" s="116">
        <f t="shared" si="1"/>
        <v>10.310965630114566</v>
      </c>
    </row>
    <row r="69" spans="1:18" ht="17.25" customHeight="1">
      <c r="A69" s="2">
        <v>63</v>
      </c>
      <c r="B69" s="3"/>
      <c r="C69" s="4"/>
      <c r="D69" s="35">
        <v>150</v>
      </c>
      <c r="E69" s="33">
        <v>530000</v>
      </c>
      <c r="F69" s="35">
        <v>120</v>
      </c>
      <c r="G69" s="36"/>
      <c r="H69" s="35">
        <v>366000</v>
      </c>
      <c r="I69" s="36"/>
      <c r="J69" s="37">
        <v>545</v>
      </c>
      <c r="K69" s="39">
        <v>1653100</v>
      </c>
      <c r="L69" s="34">
        <v>160</v>
      </c>
      <c r="M69" s="32">
        <v>429000</v>
      </c>
      <c r="N69" s="32">
        <v>975</v>
      </c>
      <c r="O69" s="113">
        <v>2978100</v>
      </c>
      <c r="P69" s="115">
        <v>89.036</v>
      </c>
      <c r="Q69" s="32">
        <f t="shared" si="2"/>
        <v>33448.26811626758</v>
      </c>
      <c r="R69" s="116">
        <f t="shared" si="1"/>
        <v>9.131897435897436</v>
      </c>
    </row>
    <row r="70" spans="1:18" ht="17.25" customHeight="1">
      <c r="A70" s="2">
        <v>64</v>
      </c>
      <c r="B70" s="3"/>
      <c r="C70" s="4"/>
      <c r="D70" s="35">
        <v>150</v>
      </c>
      <c r="E70" s="33">
        <v>488924</v>
      </c>
      <c r="F70" s="35">
        <v>100</v>
      </c>
      <c r="G70" s="36"/>
      <c r="H70" s="35">
        <v>303986</v>
      </c>
      <c r="I70" s="36"/>
      <c r="J70" s="37">
        <v>452</v>
      </c>
      <c r="K70" s="39">
        <v>1457609</v>
      </c>
      <c r="L70" s="34"/>
      <c r="M70" s="32"/>
      <c r="N70" s="32">
        <v>702</v>
      </c>
      <c r="O70" s="113">
        <v>2250519</v>
      </c>
      <c r="P70" s="115">
        <v>60.176</v>
      </c>
      <c r="Q70" s="32">
        <f t="shared" si="2"/>
        <v>37398.94642382345</v>
      </c>
      <c r="R70" s="116">
        <f t="shared" si="1"/>
        <v>8.572079772079773</v>
      </c>
    </row>
    <row r="71" spans="1:18" ht="17.25" customHeight="1">
      <c r="A71" s="82">
        <v>65</v>
      </c>
      <c r="B71" s="3"/>
      <c r="C71" s="4"/>
      <c r="D71" s="35">
        <v>180</v>
      </c>
      <c r="E71" s="33">
        <v>641968</v>
      </c>
      <c r="F71" s="35">
        <v>150</v>
      </c>
      <c r="G71" s="36"/>
      <c r="H71" s="35">
        <v>485788</v>
      </c>
      <c r="I71" s="36"/>
      <c r="J71" s="37">
        <v>660</v>
      </c>
      <c r="K71" s="39">
        <v>2089517</v>
      </c>
      <c r="L71" s="34">
        <v>100</v>
      </c>
      <c r="M71" s="32">
        <v>445000</v>
      </c>
      <c r="N71" s="32">
        <v>1090</v>
      </c>
      <c r="O71" s="113">
        <v>3662273</v>
      </c>
      <c r="P71" s="115">
        <v>96.7008</v>
      </c>
      <c r="Q71" s="32">
        <f aca="true" t="shared" si="3" ref="Q71:Q82">O71/P71</f>
        <v>37872.20995069327</v>
      </c>
      <c r="R71" s="116">
        <f t="shared" si="1"/>
        <v>8.871633027522936</v>
      </c>
    </row>
    <row r="72" spans="1:18" ht="17.25" customHeight="1">
      <c r="A72" s="2">
        <v>66</v>
      </c>
      <c r="B72" s="3"/>
      <c r="C72" s="4"/>
      <c r="D72" s="35">
        <v>100</v>
      </c>
      <c r="E72" s="33">
        <v>338000</v>
      </c>
      <c r="F72" s="35">
        <v>100</v>
      </c>
      <c r="G72" s="36"/>
      <c r="H72" s="35">
        <v>313000</v>
      </c>
      <c r="I72" s="36"/>
      <c r="J72" s="37">
        <v>340</v>
      </c>
      <c r="K72" s="39">
        <v>1059800</v>
      </c>
      <c r="L72" s="34">
        <v>35</v>
      </c>
      <c r="M72" s="32">
        <v>99045</v>
      </c>
      <c r="N72" s="32">
        <v>575</v>
      </c>
      <c r="O72" s="113">
        <v>1809845</v>
      </c>
      <c r="P72" s="115">
        <v>46.9715</v>
      </c>
      <c r="Q72" s="32">
        <f t="shared" si="3"/>
        <v>38530.704789074225</v>
      </c>
      <c r="R72" s="116">
        <f t="shared" si="1"/>
        <v>8.16895652173913</v>
      </c>
    </row>
    <row r="73" spans="1:18" ht="17.25" customHeight="1">
      <c r="A73" s="2">
        <v>67</v>
      </c>
      <c r="B73" s="3"/>
      <c r="C73" s="4"/>
      <c r="D73" s="35">
        <v>150</v>
      </c>
      <c r="E73" s="33">
        <v>610400</v>
      </c>
      <c r="F73" s="35">
        <v>100</v>
      </c>
      <c r="G73" s="36"/>
      <c r="H73" s="35">
        <v>338800</v>
      </c>
      <c r="I73" s="36"/>
      <c r="J73" s="37">
        <v>725</v>
      </c>
      <c r="K73" s="39">
        <v>2283100</v>
      </c>
      <c r="L73" s="34">
        <v>134</v>
      </c>
      <c r="M73" s="32">
        <v>411875</v>
      </c>
      <c r="N73" s="32">
        <v>1109</v>
      </c>
      <c r="O73" s="113">
        <v>3644175</v>
      </c>
      <c r="P73" s="115">
        <v>93.9385</v>
      </c>
      <c r="Q73" s="32">
        <f t="shared" si="3"/>
        <v>38793.19980625622</v>
      </c>
      <c r="R73" s="116">
        <f t="shared" si="1"/>
        <v>8.470559062218214</v>
      </c>
    </row>
    <row r="74" spans="1:18" ht="17.25" customHeight="1">
      <c r="A74" s="2">
        <v>68</v>
      </c>
      <c r="B74" s="3"/>
      <c r="C74" s="4"/>
      <c r="D74" s="35">
        <v>100</v>
      </c>
      <c r="E74" s="33">
        <v>374200</v>
      </c>
      <c r="F74" s="35">
        <v>100</v>
      </c>
      <c r="G74" s="36"/>
      <c r="H74" s="35">
        <v>348800</v>
      </c>
      <c r="I74" s="36"/>
      <c r="J74" s="37">
        <v>427</v>
      </c>
      <c r="K74" s="39">
        <v>1344728</v>
      </c>
      <c r="L74" s="34"/>
      <c r="M74" s="32"/>
      <c r="N74" s="32">
        <v>627</v>
      </c>
      <c r="O74" s="113">
        <v>2067728</v>
      </c>
      <c r="P74" s="115">
        <v>48.7821</v>
      </c>
      <c r="Q74" s="32">
        <f t="shared" si="3"/>
        <v>42387.02310888625</v>
      </c>
      <c r="R74" s="116">
        <f aca="true" t="shared" si="4" ref="R74:R82">SUM(P74/N74*100)</f>
        <v>7.780239234449761</v>
      </c>
    </row>
    <row r="75" spans="1:18" ht="17.25" customHeight="1">
      <c r="A75" s="2">
        <v>69</v>
      </c>
      <c r="B75" s="3"/>
      <c r="C75" s="4"/>
      <c r="D75" s="35">
        <v>200</v>
      </c>
      <c r="E75" s="33">
        <v>752000</v>
      </c>
      <c r="F75" s="35">
        <v>200</v>
      </c>
      <c r="G75" s="36"/>
      <c r="H75" s="35">
        <v>710000</v>
      </c>
      <c r="I75" s="36"/>
      <c r="J75" s="37">
        <v>668</v>
      </c>
      <c r="K75" s="39">
        <v>2088958</v>
      </c>
      <c r="L75" s="34">
        <v>100</v>
      </c>
      <c r="M75" s="32">
        <v>315540</v>
      </c>
      <c r="N75" s="32">
        <v>1168</v>
      </c>
      <c r="O75" s="113">
        <v>3866498</v>
      </c>
      <c r="P75" s="115">
        <v>81.6268</v>
      </c>
      <c r="Q75" s="32">
        <f t="shared" si="3"/>
        <v>47367.99678536951</v>
      </c>
      <c r="R75" s="116">
        <f t="shared" si="4"/>
        <v>6.988595890410959</v>
      </c>
    </row>
    <row r="76" spans="1:18" ht="17.25" customHeight="1">
      <c r="A76" s="2">
        <v>70</v>
      </c>
      <c r="B76" s="5"/>
      <c r="C76" s="4"/>
      <c r="D76" s="35">
        <v>140</v>
      </c>
      <c r="E76" s="33">
        <f>128160+306000</f>
        <v>434160</v>
      </c>
      <c r="F76" s="35">
        <v>100</v>
      </c>
      <c r="G76" s="36"/>
      <c r="H76" s="35">
        <v>306000</v>
      </c>
      <c r="I76" s="36"/>
      <c r="J76" s="37">
        <v>400</v>
      </c>
      <c r="K76" s="39">
        <f>339000+304549+305205+303431</f>
        <v>1252185</v>
      </c>
      <c r="L76" s="34">
        <v>400</v>
      </c>
      <c r="M76" s="32">
        <f>316061+313096+223700+363600</f>
        <v>1216457</v>
      </c>
      <c r="N76" s="32">
        <v>1040</v>
      </c>
      <c r="O76" s="113">
        <f>1216457+1252185+306000+434160</f>
        <v>3208802</v>
      </c>
      <c r="P76" s="115">
        <v>62.8237</v>
      </c>
      <c r="Q76" s="32">
        <f t="shared" si="3"/>
        <v>51076.29763926671</v>
      </c>
      <c r="R76" s="116">
        <f t="shared" si="4"/>
        <v>6.040740384615384</v>
      </c>
    </row>
    <row r="77" spans="1:18" ht="17.25" customHeight="1">
      <c r="A77" s="2">
        <v>71</v>
      </c>
      <c r="B77" s="5"/>
      <c r="C77" s="4"/>
      <c r="D77" s="35">
        <v>120</v>
      </c>
      <c r="E77" s="33">
        <v>437117</v>
      </c>
      <c r="F77" s="35">
        <v>200</v>
      </c>
      <c r="G77" s="36"/>
      <c r="H77" s="35">
        <v>650056</v>
      </c>
      <c r="I77" s="36"/>
      <c r="J77" s="37">
        <v>727</v>
      </c>
      <c r="K77" s="39">
        <v>2299376</v>
      </c>
      <c r="L77" s="34">
        <v>100</v>
      </c>
      <c r="M77" s="32">
        <v>314244</v>
      </c>
      <c r="N77" s="32">
        <v>1147</v>
      </c>
      <c r="O77" s="113">
        <v>3700793</v>
      </c>
      <c r="P77" s="115">
        <v>71.2798</v>
      </c>
      <c r="Q77" s="32">
        <f t="shared" si="3"/>
        <v>51919.239391805255</v>
      </c>
      <c r="R77" s="116">
        <f t="shared" si="4"/>
        <v>6.214455100261551</v>
      </c>
    </row>
    <row r="78" spans="1:18" ht="17.25" customHeight="1">
      <c r="A78" s="2">
        <v>72</v>
      </c>
      <c r="B78" s="3"/>
      <c r="C78" s="4"/>
      <c r="D78" s="35">
        <v>180</v>
      </c>
      <c r="E78" s="33">
        <v>680000</v>
      </c>
      <c r="F78" s="35">
        <v>200</v>
      </c>
      <c r="G78" s="36"/>
      <c r="H78" s="35">
        <v>659164</v>
      </c>
      <c r="I78" s="36"/>
      <c r="J78" s="37">
        <v>600</v>
      </c>
      <c r="K78" s="39">
        <v>1911581</v>
      </c>
      <c r="L78" s="34">
        <v>100</v>
      </c>
      <c r="M78" s="32">
        <v>321200</v>
      </c>
      <c r="N78" s="32">
        <v>1080</v>
      </c>
      <c r="O78" s="113">
        <v>3571945</v>
      </c>
      <c r="P78" s="115">
        <v>68.0185</v>
      </c>
      <c r="Q78" s="32">
        <f t="shared" si="3"/>
        <v>52514.31595815844</v>
      </c>
      <c r="R78" s="116">
        <f t="shared" si="4"/>
        <v>6.29800925925926</v>
      </c>
    </row>
    <row r="79" spans="1:18" ht="17.25" customHeight="1">
      <c r="A79" s="2">
        <v>73</v>
      </c>
      <c r="B79" s="5"/>
      <c r="C79" s="4"/>
      <c r="D79" s="35">
        <v>175</v>
      </c>
      <c r="E79" s="33">
        <v>606202</v>
      </c>
      <c r="F79" s="35">
        <v>100</v>
      </c>
      <c r="G79" s="36"/>
      <c r="H79" s="35">
        <v>354794</v>
      </c>
      <c r="I79" s="36"/>
      <c r="J79" s="37">
        <v>1296</v>
      </c>
      <c r="K79" s="39">
        <v>3982189</v>
      </c>
      <c r="L79" s="72">
        <v>90</v>
      </c>
      <c r="M79" s="32">
        <v>267000</v>
      </c>
      <c r="N79" s="32">
        <v>1661</v>
      </c>
      <c r="O79" s="113">
        <v>5210185</v>
      </c>
      <c r="P79" s="115">
        <v>92.086</v>
      </c>
      <c r="Q79" s="32">
        <f t="shared" si="3"/>
        <v>56579.55606715462</v>
      </c>
      <c r="R79" s="116">
        <f t="shared" si="4"/>
        <v>5.544009632751354</v>
      </c>
    </row>
    <row r="80" spans="1:18" ht="17.25" customHeight="1">
      <c r="A80" s="2">
        <v>74</v>
      </c>
      <c r="B80" s="3"/>
      <c r="C80" s="4"/>
      <c r="D80" s="35">
        <v>190</v>
      </c>
      <c r="E80" s="33">
        <v>643710</v>
      </c>
      <c r="F80" s="35">
        <v>100</v>
      </c>
      <c r="G80" s="36"/>
      <c r="H80" s="35">
        <v>323808</v>
      </c>
      <c r="I80" s="36"/>
      <c r="J80" s="37">
        <v>135</v>
      </c>
      <c r="K80" s="39">
        <v>417185</v>
      </c>
      <c r="L80" s="34">
        <v>80</v>
      </c>
      <c r="M80" s="32">
        <v>211128</v>
      </c>
      <c r="N80" s="32">
        <v>505</v>
      </c>
      <c r="O80" s="113">
        <v>1595831</v>
      </c>
      <c r="P80" s="115">
        <v>25.4558</v>
      </c>
      <c r="Q80" s="32">
        <f t="shared" si="3"/>
        <v>62690.27097950172</v>
      </c>
      <c r="R80" s="116">
        <f t="shared" si="4"/>
        <v>5.040752475247525</v>
      </c>
    </row>
    <row r="81" spans="1:18" ht="17.25" customHeight="1">
      <c r="A81" s="2">
        <v>75</v>
      </c>
      <c r="B81" s="5"/>
      <c r="C81" s="4"/>
      <c r="D81" s="35">
        <v>180</v>
      </c>
      <c r="E81" s="33">
        <v>643819</v>
      </c>
      <c r="F81" s="35">
        <v>170</v>
      </c>
      <c r="G81" s="36"/>
      <c r="H81" s="35">
        <v>551370</v>
      </c>
      <c r="I81" s="36"/>
      <c r="J81" s="37">
        <v>615</v>
      </c>
      <c r="K81" s="39">
        <v>1968714</v>
      </c>
      <c r="L81" s="34"/>
      <c r="M81" s="32"/>
      <c r="N81" s="32">
        <v>965</v>
      </c>
      <c r="O81" s="113">
        <v>3163903</v>
      </c>
      <c r="P81" s="115">
        <v>47.297</v>
      </c>
      <c r="Q81" s="32">
        <f t="shared" si="3"/>
        <v>66894.36962175192</v>
      </c>
      <c r="R81" s="116">
        <f t="shared" si="4"/>
        <v>4.901243523316062</v>
      </c>
    </row>
    <row r="82" spans="1:18" ht="17.25" customHeight="1" thickBot="1">
      <c r="A82" s="2">
        <v>76</v>
      </c>
      <c r="B82" s="87"/>
      <c r="C82" s="6"/>
      <c r="D82" s="41">
        <v>380</v>
      </c>
      <c r="E82" s="88">
        <v>1535750</v>
      </c>
      <c r="F82" s="89">
        <v>100</v>
      </c>
      <c r="G82" s="42"/>
      <c r="H82" s="41">
        <v>293000</v>
      </c>
      <c r="I82" s="42"/>
      <c r="J82" s="43">
        <v>760</v>
      </c>
      <c r="K82" s="44">
        <v>2440125</v>
      </c>
      <c r="L82" s="34">
        <v>300</v>
      </c>
      <c r="M82" s="32">
        <v>1304800</v>
      </c>
      <c r="N82" s="66">
        <v>1540</v>
      </c>
      <c r="O82" s="114">
        <v>5573675</v>
      </c>
      <c r="P82" s="133">
        <v>54.4882</v>
      </c>
      <c r="Q82" s="134">
        <f t="shared" si="3"/>
        <v>102291.41355376027</v>
      </c>
      <c r="R82" s="129">
        <f t="shared" si="4"/>
        <v>3.5381948051948053</v>
      </c>
    </row>
    <row r="83" spans="1:18" s="71" customFormat="1" ht="18.75" customHeight="1" thickBot="1">
      <c r="A83" s="67"/>
      <c r="B83" s="68" t="s">
        <v>0</v>
      </c>
      <c r="C83" s="69"/>
      <c r="D83" s="70">
        <f>SUM(D7:D82)</f>
        <v>10646</v>
      </c>
      <c r="E83" s="70">
        <f aca="true" t="shared" si="5" ref="E83:P83">SUM(E7:E82)</f>
        <v>38426082</v>
      </c>
      <c r="F83" s="70">
        <f t="shared" si="5"/>
        <v>9035</v>
      </c>
      <c r="G83" s="70">
        <f t="shared" si="5"/>
        <v>0</v>
      </c>
      <c r="H83" s="70">
        <f t="shared" si="5"/>
        <v>29460200</v>
      </c>
      <c r="I83" s="70">
        <f t="shared" si="5"/>
        <v>0</v>
      </c>
      <c r="J83" s="70">
        <f t="shared" si="5"/>
        <v>35989</v>
      </c>
      <c r="K83" s="70">
        <f t="shared" si="5"/>
        <v>114409508</v>
      </c>
      <c r="L83" s="70">
        <f t="shared" si="5"/>
        <v>2419</v>
      </c>
      <c r="M83" s="70">
        <f t="shared" si="5"/>
        <v>7876661</v>
      </c>
      <c r="N83" s="70">
        <f t="shared" si="5"/>
        <v>58174</v>
      </c>
      <c r="O83" s="70">
        <f t="shared" si="5"/>
        <v>190172450</v>
      </c>
      <c r="P83" s="130">
        <f t="shared" si="5"/>
        <v>6776.696499999999</v>
      </c>
      <c r="Q83" s="131"/>
      <c r="R83" s="132"/>
    </row>
    <row r="84" spans="1:10" ht="1.5" customHeight="1">
      <c r="A84" s="7"/>
      <c r="B84" s="8"/>
      <c r="C84" s="8"/>
      <c r="D84" s="8"/>
      <c r="E84" s="8"/>
      <c r="F84" s="8"/>
      <c r="G84" s="8"/>
      <c r="H84" s="8"/>
      <c r="I84" s="8"/>
      <c r="J84" s="8"/>
    </row>
    <row r="85" spans="1:11" ht="2.2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8" s="76" customFormat="1" ht="12.75">
      <c r="A86" s="102"/>
      <c r="E86" s="74" t="s">
        <v>13</v>
      </c>
      <c r="F86" s="74"/>
      <c r="G86" s="74"/>
      <c r="H86" s="74" t="s">
        <v>3</v>
      </c>
      <c r="I86" s="74"/>
      <c r="J86" s="74"/>
      <c r="K86" s="74" t="s">
        <v>14</v>
      </c>
      <c r="L86" s="74"/>
      <c r="M86" s="74" t="s">
        <v>6</v>
      </c>
      <c r="N86" s="76" t="s">
        <v>20</v>
      </c>
      <c r="O86" s="76" t="s">
        <v>19</v>
      </c>
      <c r="P86" s="85" t="s">
        <v>15</v>
      </c>
      <c r="R86" s="76" t="s">
        <v>23</v>
      </c>
    </row>
    <row r="87" spans="1:16" s="76" customFormat="1" ht="12.75">
      <c r="A87" s="74"/>
      <c r="P87" s="85"/>
    </row>
    <row r="88" spans="1:16" s="76" customFormat="1" ht="12.75">
      <c r="A88" s="74"/>
      <c r="B88" s="75"/>
      <c r="P88" s="85"/>
    </row>
    <row r="89" spans="1:16" s="76" customFormat="1" ht="12.75">
      <c r="A89" s="74"/>
      <c r="B89" s="77"/>
      <c r="P89" s="85"/>
    </row>
    <row r="90" spans="1:16" s="76" customFormat="1" ht="12.75">
      <c r="A90" s="74"/>
      <c r="B90" s="78"/>
      <c r="P90" s="85"/>
    </row>
    <row r="91" spans="1:16" s="76" customFormat="1" ht="12.75">
      <c r="A91" s="74"/>
      <c r="B91" s="79"/>
      <c r="P91" s="85"/>
    </row>
    <row r="92" spans="1:16" s="81" customFormat="1" ht="12.75">
      <c r="A92" s="80"/>
      <c r="P92" s="86"/>
    </row>
    <row r="93" spans="1:16" s="81" customFormat="1" ht="12.75">
      <c r="A93" s="80"/>
      <c r="P93" s="86"/>
    </row>
    <row r="94" spans="1:16" s="81" customFormat="1" ht="12.75">
      <c r="A94" s="80"/>
      <c r="P94" s="86"/>
    </row>
    <row r="95" spans="1:16" s="81" customFormat="1" ht="12.75">
      <c r="A95" s="80"/>
      <c r="P95" s="86"/>
    </row>
    <row r="96" spans="1:16" s="81" customFormat="1" ht="12.75">
      <c r="A96" s="80"/>
      <c r="P96" s="86"/>
    </row>
    <row r="97" spans="1:16" s="81" customFormat="1" ht="12.75">
      <c r="A97" s="80"/>
      <c r="P97" s="86"/>
    </row>
    <row r="98" spans="1:16" s="81" customFormat="1" ht="12.75">
      <c r="A98" s="80"/>
      <c r="P98" s="86"/>
    </row>
    <row r="99" spans="1:16" s="81" customFormat="1" ht="12.75">
      <c r="A99" s="80"/>
      <c r="P99" s="86"/>
    </row>
    <row r="100" spans="1:16" s="81" customFormat="1" ht="12.75">
      <c r="A100" s="80"/>
      <c r="P100" s="86"/>
    </row>
    <row r="101" spans="1:16" s="81" customFormat="1" ht="12.75">
      <c r="A101" s="80"/>
      <c r="P101" s="86"/>
    </row>
    <row r="102" spans="1:16" s="81" customFormat="1" ht="12.75">
      <c r="A102" s="80"/>
      <c r="P102" s="86"/>
    </row>
    <row r="103" spans="1:16" s="81" customFormat="1" ht="12.75">
      <c r="A103" s="80"/>
      <c r="P103" s="86"/>
    </row>
  </sheetData>
  <sheetProtection/>
  <mergeCells count="6">
    <mergeCell ref="F4:H4"/>
    <mergeCell ref="J4:K4"/>
    <mergeCell ref="N4:O5"/>
    <mergeCell ref="L4:M4"/>
    <mergeCell ref="D4:E4"/>
    <mergeCell ref="D5:E5"/>
  </mergeCells>
  <printOptions/>
  <pageMargins left="0" right="0" top="0.4330708661417323" bottom="0.35433070866141736" header="0.2362204724409449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Utdanningsdirektoratet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</dc:creator>
  <cp:keywords/>
  <dc:description/>
  <cp:lastModifiedBy> </cp:lastModifiedBy>
  <cp:lastPrinted>2009-05-02T15:51:46Z</cp:lastPrinted>
  <dcterms:created xsi:type="dcterms:W3CDTF">2008-07-15T06:56:21Z</dcterms:created>
  <dcterms:modified xsi:type="dcterms:W3CDTF">2009-06-16T14:23:38Z</dcterms:modified>
  <cp:category/>
  <cp:version/>
  <cp:contentType/>
  <cp:contentStatus/>
</cp:coreProperties>
</file>